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DETAIL!$A$9:$N$41</definedName>
    <definedName name="_xlnm.Print_Area" localSheetId="0">DETAIL!$A$1:$N$42</definedName>
    <definedName name="_xlnm.Print_Titles" localSheetId="0">DETAIL!$9:$9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A27" i="11" l="1"/>
  <c r="A31" i="11"/>
  <c r="G37" i="11"/>
  <c r="M37" i="11" s="1"/>
  <c r="G36" i="11"/>
  <c r="M36" i="11" s="1"/>
  <c r="G35" i="11"/>
  <c r="M35" i="11" s="1"/>
  <c r="G34" i="11"/>
  <c r="M34" i="11" s="1"/>
  <c r="G33" i="11"/>
  <c r="M33" i="11" s="1"/>
  <c r="G32" i="11"/>
  <c r="M32" i="11" s="1"/>
  <c r="G29" i="11"/>
  <c r="J29" i="11" s="1"/>
  <c r="G30" i="11"/>
  <c r="J30" i="11" s="1"/>
  <c r="G28" i="11"/>
  <c r="M28" i="11" s="1"/>
  <c r="G18" i="11"/>
  <c r="J18" i="11" s="1"/>
  <c r="G19" i="11"/>
  <c r="J19" i="11" s="1"/>
  <c r="G20" i="11"/>
  <c r="J20" i="11" s="1"/>
  <c r="G21" i="11"/>
  <c r="J21" i="11" s="1"/>
  <c r="G22" i="11"/>
  <c r="J22" i="11" s="1"/>
  <c r="G23" i="11"/>
  <c r="J23" i="11" s="1"/>
  <c r="G24" i="11"/>
  <c r="J24" i="11" s="1"/>
  <c r="G25" i="11"/>
  <c r="J25" i="11" s="1"/>
  <c r="G26" i="11"/>
  <c r="J26" i="11" s="1"/>
  <c r="J32" i="11" l="1"/>
  <c r="J33" i="11"/>
  <c r="J34" i="11"/>
  <c r="J35" i="11"/>
  <c r="J36" i="11"/>
  <c r="J37" i="11"/>
  <c r="L32" i="11"/>
  <c r="L34" i="11"/>
  <c r="L35" i="11"/>
  <c r="L36" i="11"/>
  <c r="L37" i="11"/>
  <c r="L33" i="11"/>
  <c r="M30" i="11"/>
  <c r="M29" i="11"/>
  <c r="L30" i="11"/>
  <c r="L29" i="11"/>
  <c r="J28" i="11"/>
  <c r="L28" i="11"/>
  <c r="M25" i="11"/>
  <c r="M23" i="11"/>
  <c r="M21" i="11"/>
  <c r="M19" i="11"/>
  <c r="M18" i="11"/>
  <c r="L26" i="11"/>
  <c r="L25" i="11"/>
  <c r="L24" i="11"/>
  <c r="L23" i="11"/>
  <c r="L22" i="11"/>
  <c r="L21" i="11"/>
  <c r="L20" i="11"/>
  <c r="L19" i="11"/>
  <c r="L18" i="11"/>
  <c r="M26" i="11"/>
  <c r="M24" i="11"/>
  <c r="M22" i="11"/>
  <c r="M20" i="11"/>
  <c r="M12" i="11"/>
  <c r="M13" i="11"/>
  <c r="M14" i="11"/>
  <c r="G17" i="11"/>
  <c r="M17" i="11" s="1"/>
  <c r="M6" i="11"/>
  <c r="M5" i="11"/>
  <c r="M7" i="11"/>
  <c r="A15" i="11"/>
  <c r="A16" i="11"/>
  <c r="G14" i="11"/>
  <c r="G13" i="11"/>
  <c r="G12" i="11"/>
  <c r="A12" i="11"/>
  <c r="A13" i="11" l="1"/>
  <c r="A14" i="11" s="1"/>
  <c r="A17" i="11" s="1"/>
  <c r="N15" i="11"/>
  <c r="M38" i="11"/>
  <c r="N10" i="11"/>
  <c r="N38" i="11" s="1"/>
  <c r="J17" i="11"/>
  <c r="L17" i="11"/>
  <c r="A18" i="11" l="1"/>
  <c r="L38" i="11"/>
  <c r="M40" i="11"/>
  <c r="J38" i="11"/>
  <c r="A19" i="11" l="1"/>
  <c r="M39" i="11"/>
  <c r="M41" i="11" s="1"/>
  <c r="A20" i="11" l="1"/>
  <c r="N40" i="11"/>
  <c r="N39" i="11"/>
  <c r="N41" i="11" s="1"/>
  <c r="A21" i="11" l="1"/>
  <c r="A22" i="11"/>
  <c r="A23" i="11" l="1"/>
  <c r="A24" i="11"/>
  <c r="A25" i="11" s="1"/>
  <c r="A26" i="11" s="1"/>
  <c r="A28" i="11" l="1"/>
  <c r="A29" i="11" s="1"/>
  <c r="A30" i="11" l="1"/>
  <c r="A32" i="11" s="1"/>
  <c r="A33" i="11" s="1"/>
  <c r="A34" i="11" s="1"/>
  <c r="A35" i="11" s="1"/>
  <c r="A36" i="11" s="1"/>
  <c r="A37" i="11" s="1"/>
</calcChain>
</file>

<file path=xl/sharedStrings.xml><?xml version="1.0" encoding="utf-8"?>
<sst xmlns="http://schemas.openxmlformats.org/spreadsheetml/2006/main" count="119" uniqueCount="68">
  <si>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</si>
  <si>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</si>
  <si>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</si>
  <si>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</si>
  <si>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</si>
  <si>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</si>
  <si>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</si>
  <si>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</si>
  <si>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</si>
  <si>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</si>
  <si>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</si>
  <si>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</si>
  <si>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</si>
  <si>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</si>
  <si>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</si>
  <si>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</si>
  <si>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</si>
  <si>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</si>
  <si>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</si>
  <si>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</si>
  <si>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</si>
  <si>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</si>
  <si>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</si>
  <si>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</si>
  <si>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</si>
  <si>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</si>
  <si>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</si>
  <si>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</si>
  <si>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-</t>
  </si>
  <si>
    <t>UNIT LABOR COST</t>
  </si>
  <si>
    <t>UNIT MATERIAL COST</t>
  </si>
  <si>
    <t>SF</t>
  </si>
  <si>
    <t>LS</t>
  </si>
  <si>
    <t>LF</t>
  </si>
  <si>
    <t>DIV-01</t>
  </si>
  <si>
    <t>TOTAL MATERIAL COST</t>
  </si>
  <si>
    <t>TOTAL LABOR COST</t>
  </si>
  <si>
    <t>Total Mat. Cost =</t>
  </si>
  <si>
    <t>Total Lab. Cost =</t>
  </si>
  <si>
    <t>DIV-07</t>
  </si>
  <si>
    <t>THERMAL AND MOISTURE PROTECTION</t>
  </si>
  <si>
    <t>Roof</t>
  </si>
  <si>
    <t>Standing Seam Metal Roofing</t>
  </si>
  <si>
    <t>R-7 Vinyl Faced Fiberglass Insulation Blanket</t>
  </si>
  <si>
    <t>TPO Roof Membrane</t>
  </si>
  <si>
    <t>3" EPS Loose Laid</t>
  </si>
  <si>
    <t>1.5" ISO Loose Laid</t>
  </si>
  <si>
    <t>1/4" Dens Deck Prime Mechanically Attached</t>
  </si>
  <si>
    <t>TPO Walk Pad</t>
  </si>
  <si>
    <t>Rigid Tapered Insulation Conts Eave Board 4 FT Wide Taper 1/4" Per FT; 1/2" Thick Min. X 1 1/2" Thick x 4'-0" Wide Tapered Eave Board Sets on Top of 3" Thick EPS Flute Fill Panels High Side of Board Sets Flush With Top Surface of 1 1/2" thick Non-Tapered Rigid ISO Insulation Board</t>
  </si>
  <si>
    <t>Tapered Rigid ISO Insulation Crickets Board Taper 1/2" Per Ft</t>
  </si>
  <si>
    <t>2 1/4" EPS Rigid Flute Fill Insul Board. 1 1/2" Rigid ISO Insul Board (Non-Taperd)</t>
  </si>
  <si>
    <t>Flashing &amp; Metal Trim</t>
  </si>
  <si>
    <t>7x6 Gutter</t>
  </si>
  <si>
    <t>9x8 Gutter</t>
  </si>
  <si>
    <t>Downspouts</t>
  </si>
  <si>
    <t>DS1(3 7/8 x 3 7/8 x 24 GA)</t>
  </si>
  <si>
    <t>DS2(5 x5x24 GA)</t>
  </si>
  <si>
    <t>DS3(4x5x24 GA)</t>
  </si>
  <si>
    <t xml:space="preserve">DS4(3 7/8x3 7/8x 24 GA) </t>
  </si>
  <si>
    <t>DS5(4x4 24 GA)</t>
  </si>
  <si>
    <t>DS6(3 7/8 x 3 7/8 x 24 GA)</t>
  </si>
  <si>
    <t>Roof Accessories</t>
  </si>
  <si>
    <t>A2101</t>
  </si>
  <si>
    <t>A2000</t>
  </si>
  <si>
    <t>A2002</t>
  </si>
  <si>
    <t>1200 FEAGIN MILL RD , WARNER ROBINS, GA 31088</t>
  </si>
  <si>
    <t>ROOF FOR FEAGIN MILL MIDDLE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</si>
</sst>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" fontId="25" fillId="0" borderId="15" xfId="38" applyNumberFormat="1" applyFont="1" applyFill="1" applyBorder="1" applyAlignment="1">
      <alignment horizontal="center" vertical="top"/>
    </xf>
    <xf numFmtId="41" fontId="25" fillId="0" borderId="7" xfId="38" applyNumberFormat="1" applyFont="1" applyFill="1" applyBorder="1" applyAlignment="1">
      <alignment horizontal="right" vertical="top"/>
    </xf>
    <xf numFmtId="14" fontId="35" fillId="0" borderId="0" xfId="0" applyNumberFormat="1" applyFont="1" applyFill="1" applyAlignment="1">
      <alignment horizontal="left"/>
    </xf>
    <xf numFmtId="0" fontId="26" fillId="0" borderId="7" xfId="38" applyFont="1" applyFill="1" applyBorder="1" applyAlignment="1">
      <alignment horizontal="justify" vertical="top" wrapText="1"/>
    </xf>
    <xf numFmtId="0" fontId="25" fillId="0" borderId="7" xfId="38" applyFont="1" applyFill="1" applyBorder="1" applyAlignment="1">
      <alignment vertical="center"/>
    </xf>
    <xf numFmtId="2" fontId="25" fillId="25" borderId="26" xfId="0" applyNumberFormat="1" applyFont="1" applyFill="1" applyBorder="1" applyAlignment="1">
      <alignment horizontal="left" vertical="center" wrapText="1"/>
    </xf>
    <xf numFmtId="1" fontId="25" fillId="0" borderId="7" xfId="38" applyNumberFormat="1" applyFont="1" applyFill="1" applyBorder="1" applyAlignment="1">
      <alignment vertical="center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zoomScale="85" zoomScaleNormal="85" zoomScaleSheetLayoutView="40" workbookViewId="0">
      <pane ySplit="1" topLeftCell="A2" activePane="bottomLeft" state="frozen"/>
      <selection pane="bottomLeft" activeCell="D8" sqref="D8"/>
    </sheetView>
  </sheetViews>
  <sheetFormatPr defaultColWidth="8.88671875"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52.44140625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29</v>
      </c>
      <c r="J1" s="21" t="s">
        <v>36</v>
      </c>
      <c r="K1" s="21" t="s">
        <v>30</v>
      </c>
      <c r="L1" s="21" t="s">
        <v>35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93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99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86" t="s">
        <v>67</v>
      </c>
      <c r="E5" s="86"/>
      <c r="F5" s="86"/>
      <c r="G5" s="29"/>
      <c r="H5" s="23"/>
      <c r="L5" s="35" t="s">
        <v>17</v>
      </c>
      <c r="M5" s="36">
        <f>M210</f>
        <v>0</v>
      </c>
      <c r="N5" s="32"/>
    </row>
    <row r="6" spans="1:22" ht="20.25" x14ac:dyDescent="0.3">
      <c r="B6" s="24"/>
      <c r="C6" s="65" t="s">
        <v>22</v>
      </c>
      <c r="D6" s="86" t="s">
        <v>66</v>
      </c>
      <c r="E6" s="3"/>
      <c r="F6" s="29"/>
      <c r="G6" s="29"/>
      <c r="H6" s="23"/>
      <c r="L6" s="35" t="s">
        <v>18</v>
      </c>
      <c r="M6" s="36">
        <f>M211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M212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29</v>
      </c>
      <c r="J9" s="21" t="s">
        <v>36</v>
      </c>
      <c r="K9" s="21" t="s">
        <v>30</v>
      </c>
      <c r="L9" s="21" t="s">
        <v>35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34</v>
      </c>
      <c r="D10" s="8" t="s">
        <v>11</v>
      </c>
      <c r="E10" s="62"/>
      <c r="F10" s="37"/>
      <c r="G10" s="37"/>
      <c r="H10" s="37"/>
      <c r="I10" s="37"/>
      <c r="J10" s="82"/>
      <c r="K10" s="37"/>
      <c r="L10" s="82"/>
      <c r="M10" s="37"/>
      <c r="N10" s="38">
        <f>SUM(M11:M14)</f>
        <v>0</v>
      </c>
      <c r="O10" s="11" t="s">
        <v>10</v>
      </c>
    </row>
    <row r="11" spans="1:22" s="12" customFormat="1" x14ac:dyDescent="0.2">
      <c r="A11" s="69"/>
      <c r="B11" s="26"/>
      <c r="C11" s="13"/>
      <c r="D11" s="14"/>
      <c r="E11" s="61"/>
      <c r="F11" s="39"/>
      <c r="G11" s="40"/>
      <c r="H11" s="41"/>
      <c r="I11" s="42"/>
      <c r="J11" s="73"/>
      <c r="K11" s="42"/>
      <c r="L11" s="73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4" si="0">E12*(1+F12)</f>
        <v>1</v>
      </c>
      <c r="H12" s="41" t="s">
        <v>32</v>
      </c>
      <c r="I12" s="45" t="s">
        <v>28</v>
      </c>
      <c r="J12" s="76"/>
      <c r="K12" s="42"/>
      <c r="L12" s="73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32</v>
      </c>
      <c r="I13" s="76" t="s">
        <v>28</v>
      </c>
      <c r="J13" s="76"/>
      <c r="K13" s="42"/>
      <c r="L13" s="73"/>
      <c r="M13" s="74" t="str">
        <f t="shared" ref="M13:M14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32</v>
      </c>
      <c r="I14" s="76" t="s">
        <v>28</v>
      </c>
      <c r="J14" s="76"/>
      <c r="K14" s="42"/>
      <c r="L14" s="73"/>
      <c r="M14" s="74" t="str">
        <f t="shared" si="1"/>
        <v>-</v>
      </c>
      <c r="N14" s="44"/>
      <c r="O14" s="11"/>
    </row>
    <row r="15" spans="1:22" s="81" customFormat="1" x14ac:dyDescent="0.2">
      <c r="A15" s="25" t="str">
        <f>IF(H15&lt;&gt;"",1+MAX($A$10:A14),"")</f>
        <v/>
      </c>
      <c r="B15" s="25"/>
      <c r="C15" s="78" t="s">
        <v>39</v>
      </c>
      <c r="D15" s="79" t="s">
        <v>40</v>
      </c>
      <c r="E15" s="77"/>
      <c r="F15" s="82"/>
      <c r="G15" s="82"/>
      <c r="H15" s="82"/>
      <c r="I15" s="82"/>
      <c r="J15" s="82"/>
      <c r="K15" s="82"/>
      <c r="L15" s="82"/>
      <c r="M15" s="82"/>
      <c r="N15" s="83">
        <f>SUM(M16:M37)</f>
        <v>0</v>
      </c>
      <c r="O15" s="80"/>
    </row>
    <row r="16" spans="1:22" s="81" customFormat="1" x14ac:dyDescent="0.2">
      <c r="A16" s="69" t="str">
        <f>IF(H16&lt;&gt;"",1+MAX($A$10:A15),"")</f>
        <v/>
      </c>
      <c r="B16" s="69"/>
      <c r="C16" s="68"/>
      <c r="D16" s="87" t="s">
        <v>41</v>
      </c>
      <c r="E16" s="85"/>
      <c r="F16" s="70"/>
      <c r="G16" s="71"/>
      <c r="H16" s="72"/>
      <c r="I16" s="76"/>
      <c r="J16" s="76"/>
      <c r="K16" s="73"/>
      <c r="L16" s="73"/>
      <c r="M16" s="74"/>
      <c r="N16" s="75"/>
      <c r="O16" s="80"/>
    </row>
    <row r="17" spans="1:15" s="81" customFormat="1" x14ac:dyDescent="0.2">
      <c r="A17" s="69">
        <f>IF(H17&lt;&gt;"",1+MAX($A$10:A16),"")</f>
        <v>4</v>
      </c>
      <c r="B17" s="69" t="s">
        <v>63</v>
      </c>
      <c r="C17" s="84"/>
      <c r="D17" s="88" t="s">
        <v>42</v>
      </c>
      <c r="E17" s="88">
        <v>2005</v>
      </c>
      <c r="F17" s="70">
        <v>0.05</v>
      </c>
      <c r="G17" s="71">
        <f t="shared" ref="G17" si="2">CEILING(E17*(1+F17),1)</f>
        <v>2106</v>
      </c>
      <c r="H17" s="72" t="s">
        <v>31</v>
      </c>
      <c r="I17" s="76"/>
      <c r="J17" s="76">
        <f t="shared" ref="J17" si="3">I17*G17</f>
        <v>0</v>
      </c>
      <c r="K17" s="73"/>
      <c r="L17" s="73">
        <f t="shared" ref="L17" si="4">K17*G17</f>
        <v>0</v>
      </c>
      <c r="M17" s="74">
        <f t="shared" ref="M17" si="5">(I17+K17)*G17</f>
        <v>0</v>
      </c>
      <c r="N17" s="75"/>
      <c r="O17" s="80"/>
    </row>
    <row r="18" spans="1:15" s="81" customFormat="1" x14ac:dyDescent="0.2">
      <c r="A18" s="69">
        <f>IF(H18&lt;&gt;"",1+MAX($A$10:A17),"")</f>
        <v>5</v>
      </c>
      <c r="B18" s="69" t="s">
        <v>63</v>
      </c>
      <c r="C18" s="84"/>
      <c r="D18" s="88" t="s">
        <v>43</v>
      </c>
      <c r="E18" s="88">
        <v>2005</v>
      </c>
      <c r="F18" s="70">
        <v>0.05</v>
      </c>
      <c r="G18" s="71">
        <f t="shared" ref="G18:G26" si="6">CEILING(E18*(1+F18),1)</f>
        <v>2106</v>
      </c>
      <c r="H18" s="72" t="s">
        <v>31</v>
      </c>
      <c r="I18" s="76"/>
      <c r="J18" s="76">
        <f t="shared" ref="J18:J26" si="7">I18*G18</f>
        <v>0</v>
      </c>
      <c r="K18" s="73"/>
      <c r="L18" s="73">
        <f t="shared" ref="L18:L26" si="8">K18*G18</f>
        <v>0</v>
      </c>
      <c r="M18" s="74">
        <f t="shared" ref="M18:M26" si="9">(I18+K18)*G18</f>
        <v>0</v>
      </c>
      <c r="N18" s="75"/>
      <c r="O18" s="80"/>
    </row>
    <row r="19" spans="1:15" s="81" customFormat="1" x14ac:dyDescent="0.2">
      <c r="A19" s="69">
        <f>IF(H19&lt;&gt;"",1+MAX($A$10:A18),"")</f>
        <v>6</v>
      </c>
      <c r="B19" s="69" t="s">
        <v>63</v>
      </c>
      <c r="C19" s="84"/>
      <c r="D19" s="88" t="s">
        <v>44</v>
      </c>
      <c r="E19" s="88">
        <v>138087</v>
      </c>
      <c r="F19" s="70">
        <v>0.05</v>
      </c>
      <c r="G19" s="71">
        <f t="shared" si="6"/>
        <v>144992</v>
      </c>
      <c r="H19" s="72" t="s">
        <v>31</v>
      </c>
      <c r="I19" s="76"/>
      <c r="J19" s="76">
        <f t="shared" si="7"/>
        <v>0</v>
      </c>
      <c r="K19" s="73"/>
      <c r="L19" s="73">
        <f t="shared" si="8"/>
        <v>0</v>
      </c>
      <c r="M19" s="74">
        <f t="shared" si="9"/>
        <v>0</v>
      </c>
      <c r="N19" s="75"/>
      <c r="O19" s="80"/>
    </row>
    <row r="20" spans="1:15" s="81" customFormat="1" x14ac:dyDescent="0.2">
      <c r="A20" s="69">
        <f>IF(H20&lt;&gt;"",1+MAX($A$10:A19),"")</f>
        <v>7</v>
      </c>
      <c r="B20" s="69" t="s">
        <v>63</v>
      </c>
      <c r="C20" s="84"/>
      <c r="D20" s="88" t="s">
        <v>45</v>
      </c>
      <c r="E20" s="88">
        <v>138087</v>
      </c>
      <c r="F20" s="70">
        <v>0.05</v>
      </c>
      <c r="G20" s="71">
        <f t="shared" si="6"/>
        <v>144992</v>
      </c>
      <c r="H20" s="72" t="s">
        <v>31</v>
      </c>
      <c r="I20" s="76"/>
      <c r="J20" s="76">
        <f t="shared" si="7"/>
        <v>0</v>
      </c>
      <c r="K20" s="73"/>
      <c r="L20" s="73">
        <f t="shared" si="8"/>
        <v>0</v>
      </c>
      <c r="M20" s="74">
        <f t="shared" si="9"/>
        <v>0</v>
      </c>
      <c r="N20" s="75"/>
      <c r="O20" s="80"/>
    </row>
    <row r="21" spans="1:15" s="81" customFormat="1" x14ac:dyDescent="0.2">
      <c r="A21" s="69">
        <f>IF(H21&lt;&gt;"",1+MAX($A$10:A20),"")</f>
        <v>8</v>
      </c>
      <c r="B21" s="69" t="s">
        <v>63</v>
      </c>
      <c r="C21" s="84"/>
      <c r="D21" s="88" t="s">
        <v>46</v>
      </c>
      <c r="E21" s="88">
        <v>138087</v>
      </c>
      <c r="F21" s="70">
        <v>0.05</v>
      </c>
      <c r="G21" s="71">
        <f t="shared" si="6"/>
        <v>144992</v>
      </c>
      <c r="H21" s="72" t="s">
        <v>31</v>
      </c>
      <c r="I21" s="76"/>
      <c r="J21" s="76">
        <f t="shared" si="7"/>
        <v>0</v>
      </c>
      <c r="K21" s="73"/>
      <c r="L21" s="73">
        <f t="shared" si="8"/>
        <v>0</v>
      </c>
      <c r="M21" s="74">
        <f t="shared" si="9"/>
        <v>0</v>
      </c>
      <c r="N21" s="75"/>
      <c r="O21" s="80"/>
    </row>
    <row r="22" spans="1:15" s="81" customFormat="1" x14ac:dyDescent="0.2">
      <c r="A22" s="69">
        <f>IF(H22&lt;&gt;"",1+MAX($A$10:A21),"")</f>
        <v>9</v>
      </c>
      <c r="B22" s="69" t="s">
        <v>63</v>
      </c>
      <c r="C22" s="84"/>
      <c r="D22" s="88" t="s">
        <v>47</v>
      </c>
      <c r="E22" s="88">
        <v>138087</v>
      </c>
      <c r="F22" s="70">
        <v>0.05</v>
      </c>
      <c r="G22" s="71">
        <f t="shared" si="6"/>
        <v>144992</v>
      </c>
      <c r="H22" s="72" t="s">
        <v>31</v>
      </c>
      <c r="I22" s="76"/>
      <c r="J22" s="76">
        <f t="shared" si="7"/>
        <v>0</v>
      </c>
      <c r="K22" s="73"/>
      <c r="L22" s="73">
        <f t="shared" si="8"/>
        <v>0</v>
      </c>
      <c r="M22" s="74">
        <f t="shared" si="9"/>
        <v>0</v>
      </c>
      <c r="N22" s="75"/>
      <c r="O22" s="80"/>
    </row>
    <row r="23" spans="1:15" s="81" customFormat="1" x14ac:dyDescent="0.2">
      <c r="A23" s="69">
        <f>IF(H23&lt;&gt;"",1+MAX($A$10:A22),"")</f>
        <v>10</v>
      </c>
      <c r="B23" s="69" t="s">
        <v>63</v>
      </c>
      <c r="C23" s="84"/>
      <c r="D23" s="88" t="s">
        <v>48</v>
      </c>
      <c r="E23" s="90">
        <v>307.24</v>
      </c>
      <c r="F23" s="70">
        <v>0.05</v>
      </c>
      <c r="G23" s="71">
        <f t="shared" si="6"/>
        <v>323</v>
      </c>
      <c r="H23" s="72" t="s">
        <v>31</v>
      </c>
      <c r="I23" s="76"/>
      <c r="J23" s="76">
        <f t="shared" si="7"/>
        <v>0</v>
      </c>
      <c r="K23" s="73"/>
      <c r="L23" s="73">
        <f t="shared" si="8"/>
        <v>0</v>
      </c>
      <c r="M23" s="74">
        <f t="shared" si="9"/>
        <v>0</v>
      </c>
      <c r="N23" s="75"/>
      <c r="O23" s="80"/>
    </row>
    <row r="24" spans="1:15" s="81" customFormat="1" ht="82.5" customHeight="1" x14ac:dyDescent="0.2">
      <c r="A24" s="69">
        <f>IF(H24&lt;&gt;"",1+MAX($A$10:A23),"")</f>
        <v>11</v>
      </c>
      <c r="B24" s="69" t="s">
        <v>63</v>
      </c>
      <c r="C24" s="84"/>
      <c r="D24" s="89" t="s">
        <v>49</v>
      </c>
      <c r="E24" s="88">
        <v>7310</v>
      </c>
      <c r="F24" s="70">
        <v>0.05</v>
      </c>
      <c r="G24" s="71">
        <f t="shared" si="6"/>
        <v>7676</v>
      </c>
      <c r="H24" s="72" t="s">
        <v>31</v>
      </c>
      <c r="I24" s="76"/>
      <c r="J24" s="76">
        <f t="shared" si="7"/>
        <v>0</v>
      </c>
      <c r="K24" s="73"/>
      <c r="L24" s="73">
        <f t="shared" si="8"/>
        <v>0</v>
      </c>
      <c r="M24" s="74">
        <f t="shared" si="9"/>
        <v>0</v>
      </c>
      <c r="N24" s="75"/>
      <c r="O24" s="80"/>
    </row>
    <row r="25" spans="1:15" s="81" customFormat="1" x14ac:dyDescent="0.2">
      <c r="A25" s="69">
        <f>IF(H25&lt;&gt;"",1+MAX($A$10:A24),"")</f>
        <v>12</v>
      </c>
      <c r="B25" s="69" t="s">
        <v>63</v>
      </c>
      <c r="C25" s="84"/>
      <c r="D25" s="88" t="s">
        <v>50</v>
      </c>
      <c r="E25" s="90">
        <v>206.27</v>
      </c>
      <c r="F25" s="70">
        <v>0.05</v>
      </c>
      <c r="G25" s="71">
        <f t="shared" si="6"/>
        <v>217</v>
      </c>
      <c r="H25" s="72" t="s">
        <v>31</v>
      </c>
      <c r="I25" s="76"/>
      <c r="J25" s="76">
        <f t="shared" si="7"/>
        <v>0</v>
      </c>
      <c r="K25" s="73"/>
      <c r="L25" s="73">
        <f t="shared" si="8"/>
        <v>0</v>
      </c>
      <c r="M25" s="74">
        <f t="shared" si="9"/>
        <v>0</v>
      </c>
      <c r="N25" s="75"/>
      <c r="O25" s="80"/>
    </row>
    <row r="26" spans="1:15" s="81" customFormat="1" x14ac:dyDescent="0.2">
      <c r="A26" s="69">
        <f>IF(H26&lt;&gt;"",1+MAX($A$10:A25),"")</f>
        <v>13</v>
      </c>
      <c r="B26" s="69" t="s">
        <v>63</v>
      </c>
      <c r="C26" s="84"/>
      <c r="D26" s="88" t="s">
        <v>51</v>
      </c>
      <c r="E26" s="90">
        <v>1128.56</v>
      </c>
      <c r="F26" s="70">
        <v>0.05</v>
      </c>
      <c r="G26" s="71">
        <f t="shared" si="6"/>
        <v>1185</v>
      </c>
      <c r="H26" s="72" t="s">
        <v>31</v>
      </c>
      <c r="I26" s="76"/>
      <c r="J26" s="76">
        <f t="shared" si="7"/>
        <v>0</v>
      </c>
      <c r="K26" s="73"/>
      <c r="L26" s="73">
        <f t="shared" si="8"/>
        <v>0</v>
      </c>
      <c r="M26" s="74">
        <f t="shared" si="9"/>
        <v>0</v>
      </c>
      <c r="N26" s="75"/>
      <c r="O26" s="80"/>
    </row>
    <row r="27" spans="1:15" s="81" customFormat="1" x14ac:dyDescent="0.2">
      <c r="A27" s="69" t="str">
        <f>IF(H27&lt;&gt;"",1+MAX($A$10:A26),"")</f>
        <v/>
      </c>
      <c r="B27" s="69"/>
      <c r="C27" s="68"/>
      <c r="D27" s="87" t="s">
        <v>62</v>
      </c>
      <c r="E27" s="85"/>
      <c r="F27" s="70"/>
      <c r="G27" s="71"/>
      <c r="H27" s="72"/>
      <c r="I27" s="76"/>
      <c r="J27" s="76"/>
      <c r="K27" s="73"/>
      <c r="L27" s="73"/>
      <c r="M27" s="74"/>
      <c r="N27" s="75"/>
      <c r="O27" s="80"/>
    </row>
    <row r="28" spans="1:15" s="81" customFormat="1" x14ac:dyDescent="0.2">
      <c r="A28" s="69">
        <f>IF(H28&lt;&gt;"",1+MAX($A$10:A27),"")</f>
        <v>14</v>
      </c>
      <c r="B28" s="68" t="s">
        <v>64</v>
      </c>
      <c r="C28" s="84"/>
      <c r="D28" s="88" t="s">
        <v>52</v>
      </c>
      <c r="E28" s="88">
        <v>4144</v>
      </c>
      <c r="F28" s="70">
        <v>0.05</v>
      </c>
      <c r="G28" s="71">
        <f t="shared" ref="G28" si="10">CEILING(E28*(1+F28),1)</f>
        <v>4352</v>
      </c>
      <c r="H28" s="72" t="s">
        <v>33</v>
      </c>
      <c r="I28" s="76"/>
      <c r="J28" s="76">
        <f t="shared" ref="J28" si="11">I28*G28</f>
        <v>0</v>
      </c>
      <c r="K28" s="73"/>
      <c r="L28" s="73">
        <f t="shared" ref="L28" si="12">K28*G28</f>
        <v>0</v>
      </c>
      <c r="M28" s="74">
        <f t="shared" ref="M28" si="13">(I28+K28)*G28</f>
        <v>0</v>
      </c>
      <c r="N28" s="75"/>
      <c r="O28" s="80"/>
    </row>
    <row r="29" spans="1:15" s="81" customFormat="1" x14ac:dyDescent="0.2">
      <c r="A29" s="69">
        <f>IF(H29&lt;&gt;"",1+MAX($A$10:A28),"")</f>
        <v>15</v>
      </c>
      <c r="B29" s="68" t="s">
        <v>65</v>
      </c>
      <c r="C29" s="84"/>
      <c r="D29" s="88" t="s">
        <v>53</v>
      </c>
      <c r="E29" s="88">
        <v>1910</v>
      </c>
      <c r="F29" s="70">
        <v>0.05</v>
      </c>
      <c r="G29" s="71">
        <f t="shared" ref="G29:G30" si="14">CEILING(E29*(1+F29),1)</f>
        <v>2006</v>
      </c>
      <c r="H29" s="72" t="s">
        <v>33</v>
      </c>
      <c r="I29" s="76"/>
      <c r="J29" s="76">
        <f t="shared" ref="J29:J30" si="15">I29*G29</f>
        <v>0</v>
      </c>
      <c r="K29" s="73"/>
      <c r="L29" s="73">
        <f t="shared" ref="L29:L30" si="16">K29*G29</f>
        <v>0</v>
      </c>
      <c r="M29" s="74">
        <f t="shared" ref="M29:M30" si="17">(I29+K29)*G29</f>
        <v>0</v>
      </c>
      <c r="N29" s="75"/>
      <c r="O29" s="80"/>
    </row>
    <row r="30" spans="1:15" s="81" customFormat="1" x14ac:dyDescent="0.2">
      <c r="A30" s="69">
        <f>IF(H30&lt;&gt;"",1+MAX($A$10:A29),"")</f>
        <v>16</v>
      </c>
      <c r="B30" s="68" t="s">
        <v>65</v>
      </c>
      <c r="C30" s="84"/>
      <c r="D30" s="88" t="s">
        <v>54</v>
      </c>
      <c r="E30" s="90">
        <v>46.5</v>
      </c>
      <c r="F30" s="70">
        <v>0.05</v>
      </c>
      <c r="G30" s="71">
        <f t="shared" si="14"/>
        <v>49</v>
      </c>
      <c r="H30" s="72" t="s">
        <v>33</v>
      </c>
      <c r="I30" s="76"/>
      <c r="J30" s="76">
        <f t="shared" si="15"/>
        <v>0</v>
      </c>
      <c r="K30" s="73"/>
      <c r="L30" s="73">
        <f t="shared" si="16"/>
        <v>0</v>
      </c>
      <c r="M30" s="74">
        <f t="shared" si="17"/>
        <v>0</v>
      </c>
      <c r="N30" s="75"/>
      <c r="O30" s="80"/>
    </row>
    <row r="31" spans="1:15" s="81" customFormat="1" x14ac:dyDescent="0.2">
      <c r="A31" s="69" t="str">
        <f>IF(H31&lt;&gt;"",1+MAX($A$10:A30),"")</f>
        <v/>
      </c>
      <c r="B31" s="68"/>
      <c r="C31" s="84"/>
      <c r="D31" s="87" t="s">
        <v>55</v>
      </c>
      <c r="E31" s="88"/>
      <c r="F31" s="70"/>
      <c r="G31" s="71"/>
      <c r="H31" s="72"/>
      <c r="I31" s="76"/>
      <c r="J31" s="76"/>
      <c r="K31" s="73"/>
      <c r="L31" s="73"/>
      <c r="M31" s="74"/>
      <c r="N31" s="75"/>
      <c r="O31" s="80"/>
    </row>
    <row r="32" spans="1:15" s="81" customFormat="1" x14ac:dyDescent="0.2">
      <c r="A32" s="69">
        <f>IF(H32&lt;&gt;"",1+MAX($A$10:A31),"")</f>
        <v>17</v>
      </c>
      <c r="B32" s="68" t="s">
        <v>65</v>
      </c>
      <c r="C32" s="84"/>
      <c r="D32" s="88" t="s">
        <v>56</v>
      </c>
      <c r="E32" s="90">
        <v>540.42999999999995</v>
      </c>
      <c r="F32" s="70">
        <v>0.05</v>
      </c>
      <c r="G32" s="71">
        <f t="shared" ref="G32:G37" si="18">CEILING(E32*(1+F32),1)</f>
        <v>568</v>
      </c>
      <c r="H32" s="72" t="s">
        <v>33</v>
      </c>
      <c r="I32" s="76"/>
      <c r="J32" s="76">
        <f t="shared" ref="J32:J37" si="19">I32*G32</f>
        <v>0</v>
      </c>
      <c r="K32" s="73"/>
      <c r="L32" s="73">
        <f t="shared" ref="L32:L37" si="20">K32*G32</f>
        <v>0</v>
      </c>
      <c r="M32" s="74">
        <f t="shared" ref="M32:M37" si="21">(I32+K32)*G32</f>
        <v>0</v>
      </c>
      <c r="N32" s="75"/>
      <c r="O32" s="80"/>
    </row>
    <row r="33" spans="1:15" s="81" customFormat="1" x14ac:dyDescent="0.2">
      <c r="A33" s="69">
        <f>IF(H33&lt;&gt;"",1+MAX($A$10:A32),"")</f>
        <v>18</v>
      </c>
      <c r="B33" s="68" t="s">
        <v>65</v>
      </c>
      <c r="C33" s="84"/>
      <c r="D33" s="88" t="s">
        <v>57</v>
      </c>
      <c r="E33" s="88">
        <v>77</v>
      </c>
      <c r="F33" s="70">
        <v>0.05</v>
      </c>
      <c r="G33" s="71">
        <f t="shared" si="18"/>
        <v>81</v>
      </c>
      <c r="H33" s="72" t="s">
        <v>33</v>
      </c>
      <c r="I33" s="76"/>
      <c r="J33" s="76">
        <f t="shared" si="19"/>
        <v>0</v>
      </c>
      <c r="K33" s="73"/>
      <c r="L33" s="73">
        <f t="shared" si="20"/>
        <v>0</v>
      </c>
      <c r="M33" s="74">
        <f t="shared" si="21"/>
        <v>0</v>
      </c>
      <c r="N33" s="75"/>
      <c r="O33" s="80"/>
    </row>
    <row r="34" spans="1:15" s="81" customFormat="1" x14ac:dyDescent="0.2">
      <c r="A34" s="69">
        <f>IF(H34&lt;&gt;"",1+MAX($A$10:A33),"")</f>
        <v>19</v>
      </c>
      <c r="B34" s="68" t="s">
        <v>65</v>
      </c>
      <c r="C34" s="84"/>
      <c r="D34" s="88" t="s">
        <v>58</v>
      </c>
      <c r="E34" s="88">
        <v>87</v>
      </c>
      <c r="F34" s="70">
        <v>0.05</v>
      </c>
      <c r="G34" s="71">
        <f t="shared" si="18"/>
        <v>92</v>
      </c>
      <c r="H34" s="72" t="s">
        <v>33</v>
      </c>
      <c r="I34" s="76"/>
      <c r="J34" s="76">
        <f t="shared" si="19"/>
        <v>0</v>
      </c>
      <c r="K34" s="73"/>
      <c r="L34" s="73">
        <f t="shared" si="20"/>
        <v>0</v>
      </c>
      <c r="M34" s="74">
        <f t="shared" si="21"/>
        <v>0</v>
      </c>
      <c r="N34" s="75"/>
      <c r="O34" s="80"/>
    </row>
    <row r="35" spans="1:15" s="81" customFormat="1" x14ac:dyDescent="0.2">
      <c r="A35" s="69">
        <f>IF(H35&lt;&gt;"",1+MAX($A$10:A34),"")</f>
        <v>20</v>
      </c>
      <c r="B35" s="68" t="s">
        <v>65</v>
      </c>
      <c r="C35" s="84"/>
      <c r="D35" s="88" t="s">
        <v>59</v>
      </c>
      <c r="E35" s="88">
        <v>4</v>
      </c>
      <c r="F35" s="70">
        <v>0.05</v>
      </c>
      <c r="G35" s="71">
        <f t="shared" si="18"/>
        <v>5</v>
      </c>
      <c r="H35" s="72" t="s">
        <v>33</v>
      </c>
      <c r="I35" s="76"/>
      <c r="J35" s="76">
        <f t="shared" si="19"/>
        <v>0</v>
      </c>
      <c r="K35" s="73"/>
      <c r="L35" s="73">
        <f t="shared" si="20"/>
        <v>0</v>
      </c>
      <c r="M35" s="74">
        <f t="shared" si="21"/>
        <v>0</v>
      </c>
      <c r="N35" s="75"/>
      <c r="O35" s="80"/>
    </row>
    <row r="36" spans="1:15" s="81" customFormat="1" x14ac:dyDescent="0.2">
      <c r="A36" s="69">
        <f>IF(H36&lt;&gt;"",1+MAX($A$10:A35),"")</f>
        <v>21</v>
      </c>
      <c r="B36" s="68" t="s">
        <v>65</v>
      </c>
      <c r="C36" s="84"/>
      <c r="D36" s="88" t="s">
        <v>60</v>
      </c>
      <c r="E36" s="88">
        <v>31</v>
      </c>
      <c r="F36" s="70">
        <v>0.05</v>
      </c>
      <c r="G36" s="71">
        <f t="shared" si="18"/>
        <v>33</v>
      </c>
      <c r="H36" s="72" t="s">
        <v>33</v>
      </c>
      <c r="I36" s="76"/>
      <c r="J36" s="76">
        <f t="shared" si="19"/>
        <v>0</v>
      </c>
      <c r="K36" s="73"/>
      <c r="L36" s="73">
        <f t="shared" si="20"/>
        <v>0</v>
      </c>
      <c r="M36" s="74">
        <f t="shared" si="21"/>
        <v>0</v>
      </c>
      <c r="N36" s="75"/>
      <c r="O36" s="80"/>
    </row>
    <row r="37" spans="1:15" s="81" customFormat="1" x14ac:dyDescent="0.2">
      <c r="A37" s="69">
        <f>IF(H37&lt;&gt;"",1+MAX($A$10:A36),"")</f>
        <v>22</v>
      </c>
      <c r="B37" s="68" t="s">
        <v>65</v>
      </c>
      <c r="C37" s="84"/>
      <c r="D37" s="88" t="s">
        <v>61</v>
      </c>
      <c r="E37" s="88">
        <v>44</v>
      </c>
      <c r="F37" s="70">
        <v>0.05</v>
      </c>
      <c r="G37" s="71">
        <f t="shared" si="18"/>
        <v>47</v>
      </c>
      <c r="H37" s="72" t="s">
        <v>33</v>
      </c>
      <c r="I37" s="76"/>
      <c r="J37" s="76">
        <f t="shared" si="19"/>
        <v>0</v>
      </c>
      <c r="K37" s="73"/>
      <c r="L37" s="73">
        <f t="shared" si="20"/>
        <v>0</v>
      </c>
      <c r="M37" s="74">
        <f t="shared" si="21"/>
        <v>0</v>
      </c>
      <c r="N37" s="75"/>
      <c r="O37" s="80"/>
    </row>
    <row r="38" spans="1:15" s="81" customFormat="1" ht="16.5" thickBot="1" x14ac:dyDescent="0.25">
      <c r="A38" s="97" t="s">
        <v>5</v>
      </c>
      <c r="B38" s="98"/>
      <c r="C38" s="17"/>
      <c r="D38" s="9"/>
      <c r="E38" s="46"/>
      <c r="F38" s="46"/>
      <c r="G38" s="46"/>
      <c r="H38" s="98" t="s">
        <v>38</v>
      </c>
      <c r="I38" s="98"/>
      <c r="J38" s="49">
        <f>SUM(J10:J37)</f>
        <v>0</v>
      </c>
      <c r="K38" s="48" t="s">
        <v>37</v>
      </c>
      <c r="L38" s="49">
        <f>SUM(L10:L37)</f>
        <v>0</v>
      </c>
      <c r="M38" s="49">
        <f>SUM(M10:M37)</f>
        <v>0</v>
      </c>
      <c r="N38" s="49">
        <f>SUM(N10:N37)</f>
        <v>0</v>
      </c>
      <c r="O38" s="80"/>
    </row>
    <row r="39" spans="1:15" s="81" customFormat="1" ht="17.25" thickTop="1" thickBot="1" x14ac:dyDescent="0.25">
      <c r="A39" s="95" t="s">
        <v>9</v>
      </c>
      <c r="B39" s="96"/>
      <c r="C39" s="17"/>
      <c r="D39" s="9"/>
      <c r="E39" s="46"/>
      <c r="F39" s="46"/>
      <c r="G39" s="46"/>
      <c r="H39" s="47"/>
      <c r="I39" s="50">
        <v>0</v>
      </c>
      <c r="J39" s="50"/>
      <c r="K39" s="50"/>
      <c r="L39" s="50"/>
      <c r="M39" s="51">
        <f>I39*M38</f>
        <v>0</v>
      </c>
      <c r="N39" s="52">
        <f>I39*N38</f>
        <v>0</v>
      </c>
      <c r="O39" s="80"/>
    </row>
    <row r="40" spans="1:15" s="81" customFormat="1" ht="17.25" thickTop="1" thickBot="1" x14ac:dyDescent="0.25">
      <c r="A40" s="95" t="s">
        <v>8</v>
      </c>
      <c r="B40" s="96"/>
      <c r="C40" s="17"/>
      <c r="D40" s="9"/>
      <c r="E40" s="46"/>
      <c r="F40" s="46"/>
      <c r="G40" s="46"/>
      <c r="H40" s="47"/>
      <c r="I40" s="50">
        <v>0.25</v>
      </c>
      <c r="J40" s="50"/>
      <c r="K40" s="50"/>
      <c r="L40" s="50"/>
      <c r="M40" s="51">
        <f>I40*M38</f>
        <v>0</v>
      </c>
      <c r="N40" s="52">
        <f>I40*N38</f>
        <v>0</v>
      </c>
      <c r="O40" s="80"/>
    </row>
    <row r="41" spans="1:15" s="81" customFormat="1" ht="16.5" thickTop="1" x14ac:dyDescent="0.2">
      <c r="A41" s="91" t="s">
        <v>6</v>
      </c>
      <c r="B41" s="92"/>
      <c r="C41" s="18"/>
      <c r="D41" s="10"/>
      <c r="E41" s="53"/>
      <c r="F41" s="53"/>
      <c r="G41" s="53"/>
      <c r="H41" s="54"/>
      <c r="I41" s="55"/>
      <c r="J41" s="55"/>
      <c r="K41" s="55"/>
      <c r="L41" s="55"/>
      <c r="M41" s="56">
        <f>SUM(M38:M40)</f>
        <v>0</v>
      </c>
      <c r="N41" s="57">
        <f>SUM(N38:N40)</f>
        <v>0</v>
      </c>
      <c r="O41" s="80"/>
    </row>
    <row r="42" spans="1:15" s="81" customFormat="1" x14ac:dyDescent="0.2">
      <c r="A42" s="66"/>
      <c r="B42" s="23"/>
      <c r="C42" s="5"/>
      <c r="D42" s="4"/>
      <c r="E42" s="29"/>
      <c r="F42" s="29"/>
      <c r="G42" s="29"/>
      <c r="H42" s="23"/>
      <c r="I42" s="30"/>
      <c r="J42" s="30"/>
      <c r="K42" s="30"/>
      <c r="L42" s="30"/>
      <c r="M42" s="31"/>
      <c r="N42" s="32"/>
      <c r="O42" s="80"/>
    </row>
    <row r="43" spans="1:15" s="81" customFormat="1" x14ac:dyDescent="0.2">
      <c r="A43" s="66"/>
      <c r="B43" s="23"/>
      <c r="C43" s="5"/>
      <c r="D43" s="6"/>
      <c r="E43" s="28"/>
      <c r="F43" s="58"/>
      <c r="G43" s="59"/>
      <c r="H43" s="28"/>
      <c r="I43" s="33"/>
      <c r="J43" s="33"/>
      <c r="K43" s="33"/>
      <c r="L43" s="33"/>
      <c r="M43" s="58"/>
      <c r="N43" s="58"/>
      <c r="O43" s="80"/>
    </row>
    <row r="44" spans="1:15" s="81" customFormat="1" x14ac:dyDescent="0.2">
      <c r="A44" s="66"/>
      <c r="B44" s="23"/>
      <c r="C44" s="5"/>
      <c r="D44" s="6"/>
      <c r="E44" s="28"/>
      <c r="F44" s="58"/>
      <c r="G44" s="59"/>
      <c r="H44" s="28"/>
      <c r="I44" s="33"/>
      <c r="J44" s="33"/>
      <c r="K44" s="33"/>
      <c r="L44" s="33"/>
      <c r="M44" s="58"/>
      <c r="N44" s="58"/>
      <c r="O44" s="80"/>
    </row>
    <row r="45" spans="1:15" s="81" customFormat="1" x14ac:dyDescent="0.2">
      <c r="A45" s="66"/>
      <c r="B45" s="23"/>
      <c r="C45" s="5"/>
      <c r="D45" s="6"/>
      <c r="E45" s="28"/>
      <c r="F45" s="58"/>
      <c r="G45" s="59"/>
      <c r="H45" s="28"/>
      <c r="I45" s="33"/>
      <c r="J45" s="33"/>
      <c r="K45" s="33"/>
      <c r="L45" s="33"/>
      <c r="M45" s="58"/>
      <c r="N45" s="58"/>
      <c r="O45" s="80"/>
    </row>
    <row r="46" spans="1:15" s="81" customFormat="1" x14ac:dyDescent="0.2">
      <c r="A46" s="66"/>
      <c r="B46" s="23"/>
      <c r="C46" s="5"/>
      <c r="D46" s="6"/>
      <c r="E46" s="28"/>
      <c r="F46" s="58"/>
      <c r="G46" s="59"/>
      <c r="H46" s="28"/>
      <c r="I46" s="33"/>
      <c r="J46" s="33"/>
      <c r="K46" s="33"/>
      <c r="L46" s="33"/>
      <c r="M46" s="58"/>
      <c r="N46" s="58"/>
      <c r="O46" s="80"/>
    </row>
    <row r="47" spans="1:15" s="81" customFormat="1" x14ac:dyDescent="0.2">
      <c r="A47" s="66"/>
      <c r="B47" s="23"/>
      <c r="C47" s="5"/>
      <c r="D47" s="4"/>
      <c r="E47" s="28"/>
      <c r="F47" s="59"/>
      <c r="G47" s="59"/>
      <c r="H47" s="28"/>
      <c r="I47" s="33"/>
      <c r="J47" s="33"/>
      <c r="K47" s="33"/>
      <c r="L47" s="33"/>
      <c r="M47" s="58"/>
      <c r="N47" s="58"/>
      <c r="O47" s="80"/>
    </row>
    <row r="48" spans="1:15" s="81" customFormat="1" x14ac:dyDescent="0.2">
      <c r="A48" s="66"/>
      <c r="B48" s="23"/>
      <c r="C48" s="5"/>
      <c r="D48" s="4"/>
      <c r="E48" s="28"/>
      <c r="F48" s="58"/>
      <c r="G48" s="29"/>
      <c r="H48" s="23"/>
      <c r="I48" s="58"/>
      <c r="J48" s="58"/>
      <c r="K48" s="58"/>
      <c r="L48" s="58"/>
      <c r="M48" s="58"/>
      <c r="N48" s="58"/>
      <c r="O48" s="80"/>
    </row>
    <row r="49" spans="1:15" s="81" customFormat="1" x14ac:dyDescent="0.2">
      <c r="A49" s="67"/>
      <c r="B49" s="27"/>
      <c r="C49" s="16"/>
      <c r="D49" s="4"/>
      <c r="E49" s="28"/>
      <c r="F49" s="58"/>
      <c r="G49" s="29"/>
      <c r="H49" s="23"/>
      <c r="I49" s="58"/>
      <c r="J49" s="58"/>
      <c r="K49" s="58"/>
      <c r="L49" s="58"/>
      <c r="M49" s="58"/>
      <c r="N49" s="58"/>
      <c r="O49" s="80"/>
    </row>
    <row r="50" spans="1:15" s="81" customFormat="1" x14ac:dyDescent="0.2">
      <c r="A50" s="23"/>
      <c r="B50" s="23"/>
      <c r="C50" s="5"/>
      <c r="D50" s="4"/>
      <c r="E50" s="28"/>
      <c r="F50" s="58"/>
      <c r="G50" s="29"/>
      <c r="H50" s="23"/>
      <c r="I50" s="58"/>
      <c r="J50" s="58"/>
      <c r="K50" s="58"/>
      <c r="L50" s="58"/>
      <c r="M50" s="58"/>
      <c r="N50" s="58"/>
      <c r="O50" s="80"/>
    </row>
    <row r="51" spans="1:15" s="81" customFormat="1" x14ac:dyDescent="0.2">
      <c r="A51" s="28"/>
      <c r="B51" s="28"/>
      <c r="C51" s="1"/>
      <c r="D51" s="3"/>
      <c r="E51" s="63"/>
      <c r="F51" s="59"/>
      <c r="G51" s="59"/>
      <c r="H51" s="28"/>
      <c r="I51" s="58"/>
      <c r="J51" s="58"/>
      <c r="K51" s="58"/>
      <c r="L51" s="58"/>
      <c r="M51" s="58"/>
      <c r="N51" s="58"/>
      <c r="O51" s="80"/>
    </row>
    <row r="52" spans="1:15" s="81" customFormat="1" x14ac:dyDescent="0.2">
      <c r="A52" s="28"/>
      <c r="B52" s="28"/>
      <c r="C52" s="1"/>
      <c r="D52" s="3"/>
      <c r="E52" s="63"/>
      <c r="F52" s="59"/>
      <c r="G52" s="59"/>
      <c r="H52" s="28"/>
      <c r="I52" s="58"/>
      <c r="J52" s="58"/>
      <c r="K52" s="58"/>
      <c r="L52" s="58"/>
      <c r="M52" s="58"/>
      <c r="N52" s="58"/>
      <c r="O52" s="80"/>
    </row>
    <row r="53" spans="1:15" s="81" customFormat="1" x14ac:dyDescent="0.2">
      <c r="A53" s="28"/>
      <c r="B53" s="28"/>
      <c r="C53" s="1"/>
      <c r="D53" s="3"/>
      <c r="E53" s="59"/>
      <c r="F53" s="59"/>
      <c r="G53" s="59"/>
      <c r="H53" s="28"/>
      <c r="I53" s="33"/>
      <c r="J53" s="33"/>
      <c r="K53" s="33"/>
      <c r="L53" s="33"/>
      <c r="M53" s="33"/>
      <c r="N53" s="60"/>
      <c r="O53" s="80"/>
    </row>
    <row r="54" spans="1:15" s="81" customFormat="1" x14ac:dyDescent="0.2">
      <c r="A54" s="28"/>
      <c r="B54" s="28"/>
      <c r="C54" s="1"/>
      <c r="D54" s="3"/>
      <c r="E54" s="59"/>
      <c r="F54" s="59"/>
      <c r="G54" s="59"/>
      <c r="H54" s="28"/>
      <c r="I54" s="33"/>
      <c r="J54" s="33"/>
      <c r="K54" s="33"/>
      <c r="L54" s="33"/>
      <c r="M54" s="33"/>
      <c r="N54" s="60"/>
      <c r="O54" s="80"/>
    </row>
    <row r="55" spans="1:15" s="81" customFormat="1" x14ac:dyDescent="0.2">
      <c r="A55" s="28"/>
      <c r="B55" s="28"/>
      <c r="C55" s="1"/>
      <c r="D55" s="3"/>
      <c r="E55" s="59"/>
      <c r="F55" s="59"/>
      <c r="G55" s="59"/>
      <c r="H55" s="28"/>
      <c r="I55" s="33"/>
      <c r="J55" s="33"/>
      <c r="K55" s="33"/>
      <c r="L55" s="33"/>
      <c r="M55" s="33"/>
      <c r="N55" s="60"/>
      <c r="O55" s="80"/>
    </row>
    <row r="56" spans="1:15" s="81" customFormat="1" x14ac:dyDescent="0.2">
      <c r="A56" s="28"/>
      <c r="B56" s="28"/>
      <c r="C56" s="1"/>
      <c r="D56" s="3"/>
      <c r="E56" s="59"/>
      <c r="F56" s="59"/>
      <c r="G56" s="59"/>
      <c r="H56" s="28"/>
      <c r="I56" s="33"/>
      <c r="J56" s="33"/>
      <c r="K56" s="33"/>
      <c r="L56" s="33"/>
      <c r="M56" s="33"/>
      <c r="N56" s="60"/>
      <c r="O56" s="80"/>
    </row>
    <row r="57" spans="1:15" s="81" customFormat="1" x14ac:dyDescent="0.2">
      <c r="A57" s="28"/>
      <c r="B57" s="28"/>
      <c r="C57" s="1"/>
      <c r="D57" s="3"/>
      <c r="E57" s="59"/>
      <c r="F57" s="59"/>
      <c r="G57" s="59"/>
      <c r="H57" s="28"/>
      <c r="I57" s="33"/>
      <c r="J57" s="33"/>
      <c r="K57" s="33"/>
      <c r="L57" s="33"/>
      <c r="M57" s="33"/>
      <c r="N57" s="60"/>
      <c r="O57" s="80"/>
    </row>
    <row r="58" spans="1:15" s="81" customFormat="1" x14ac:dyDescent="0.2">
      <c r="A58" s="28"/>
      <c r="B58" s="28"/>
      <c r="C58" s="1"/>
      <c r="D58" s="3"/>
      <c r="E58" s="59"/>
      <c r="F58" s="59"/>
      <c r="G58" s="59"/>
      <c r="H58" s="28"/>
      <c r="I58" s="33"/>
      <c r="J58" s="33"/>
      <c r="K58" s="33"/>
      <c r="L58" s="33"/>
      <c r="M58" s="33"/>
      <c r="N58" s="60"/>
      <c r="O58" s="80"/>
    </row>
    <row r="59" spans="1:15" s="81" customFormat="1" x14ac:dyDescent="0.2">
      <c r="A59" s="28"/>
      <c r="B59" s="28"/>
      <c r="C59" s="1"/>
      <c r="D59" s="3"/>
      <c r="E59" s="59"/>
      <c r="F59" s="59"/>
      <c r="G59" s="59"/>
      <c r="H59" s="28"/>
      <c r="I59" s="33"/>
      <c r="J59" s="33"/>
      <c r="K59" s="33"/>
      <c r="L59" s="33"/>
      <c r="M59" s="33"/>
      <c r="N59" s="60"/>
      <c r="O59" s="80"/>
    </row>
    <row r="60" spans="1:15" s="81" customFormat="1" x14ac:dyDescent="0.2">
      <c r="A60" s="28"/>
      <c r="B60" s="28"/>
      <c r="C60" s="1"/>
      <c r="D60" s="3"/>
      <c r="E60" s="59"/>
      <c r="F60" s="59"/>
      <c r="G60" s="59"/>
      <c r="H60" s="28"/>
      <c r="I60" s="33"/>
      <c r="J60" s="33"/>
      <c r="K60" s="33"/>
      <c r="L60" s="33"/>
      <c r="M60" s="33"/>
      <c r="N60" s="60"/>
      <c r="O60" s="80"/>
    </row>
    <row r="61" spans="1:15" s="81" customFormat="1" x14ac:dyDescent="0.2">
      <c r="A61" s="28"/>
      <c r="B61" s="28"/>
      <c r="C61" s="1"/>
      <c r="D61" s="3"/>
      <c r="E61" s="59"/>
      <c r="F61" s="59"/>
      <c r="G61" s="59"/>
      <c r="H61" s="28"/>
      <c r="I61" s="33"/>
      <c r="J61" s="33"/>
      <c r="K61" s="33"/>
      <c r="L61" s="33"/>
      <c r="M61" s="33"/>
      <c r="N61" s="60"/>
      <c r="O61" s="80"/>
    </row>
    <row r="62" spans="1:15" s="81" customFormat="1" x14ac:dyDescent="0.2">
      <c r="A62" s="28"/>
      <c r="B62" s="28"/>
      <c r="C62" s="1"/>
      <c r="D62" s="3"/>
      <c r="E62" s="59"/>
      <c r="F62" s="59"/>
      <c r="G62" s="59"/>
      <c r="H62" s="28"/>
      <c r="I62" s="33"/>
      <c r="J62" s="33"/>
      <c r="K62" s="33"/>
      <c r="L62" s="33"/>
      <c r="M62" s="33"/>
      <c r="N62" s="60"/>
      <c r="O62" s="80"/>
    </row>
    <row r="63" spans="1:15" s="81" customFormat="1" x14ac:dyDescent="0.2">
      <c r="A63" s="28"/>
      <c r="B63" s="28"/>
      <c r="C63" s="1"/>
      <c r="D63" s="3"/>
      <c r="E63" s="59"/>
      <c r="F63" s="59"/>
      <c r="G63" s="59"/>
      <c r="H63" s="28"/>
      <c r="I63" s="33"/>
      <c r="J63" s="33"/>
      <c r="K63" s="33"/>
      <c r="L63" s="33"/>
      <c r="M63" s="33"/>
      <c r="N63" s="60"/>
      <c r="O63" s="80"/>
    </row>
    <row r="64" spans="1:15" s="81" customFormat="1" x14ac:dyDescent="0.2">
      <c r="A64" s="28"/>
      <c r="B64" s="28"/>
      <c r="C64" s="1"/>
      <c r="D64" s="3"/>
      <c r="E64" s="59"/>
      <c r="F64" s="59"/>
      <c r="G64" s="59"/>
      <c r="H64" s="28"/>
      <c r="I64" s="33"/>
      <c r="J64" s="33"/>
      <c r="K64" s="33"/>
      <c r="L64" s="33"/>
      <c r="M64" s="33"/>
      <c r="N64" s="60"/>
      <c r="O64" s="80"/>
    </row>
    <row r="65" spans="1:15" s="81" customFormat="1" x14ac:dyDescent="0.2">
      <c r="A65" s="28"/>
      <c r="B65" s="28"/>
      <c r="C65" s="1"/>
      <c r="D65" s="3"/>
      <c r="E65" s="59"/>
      <c r="F65" s="59"/>
      <c r="G65" s="59"/>
      <c r="H65" s="28"/>
      <c r="I65" s="33"/>
      <c r="J65" s="33"/>
      <c r="K65" s="33"/>
      <c r="L65" s="33"/>
      <c r="M65" s="33"/>
      <c r="N65" s="60"/>
      <c r="O65" s="80"/>
    </row>
    <row r="66" spans="1:15" s="81" customFormat="1" x14ac:dyDescent="0.2">
      <c r="A66" s="28"/>
      <c r="B66" s="28"/>
      <c r="C66" s="1"/>
      <c r="D66" s="3"/>
      <c r="E66" s="59"/>
      <c r="F66" s="59"/>
      <c r="G66" s="59"/>
      <c r="H66" s="28"/>
      <c r="I66" s="33"/>
      <c r="J66" s="33"/>
      <c r="K66" s="33"/>
      <c r="L66" s="33"/>
      <c r="M66" s="33"/>
      <c r="N66" s="60"/>
      <c r="O66" s="80"/>
    </row>
    <row r="67" spans="1:15" s="81" customFormat="1" x14ac:dyDescent="0.2">
      <c r="A67" s="28"/>
      <c r="B67" s="28"/>
      <c r="C67" s="1"/>
      <c r="D67" s="3"/>
      <c r="E67" s="59"/>
      <c r="F67" s="59"/>
      <c r="G67" s="59"/>
      <c r="H67" s="28"/>
      <c r="I67" s="33"/>
      <c r="J67" s="33"/>
      <c r="K67" s="33"/>
      <c r="L67" s="33"/>
      <c r="M67" s="33"/>
      <c r="N67" s="60"/>
      <c r="O67" s="80"/>
    </row>
    <row r="68" spans="1:15" s="81" customFormat="1" x14ac:dyDescent="0.2">
      <c r="A68" s="28"/>
      <c r="B68" s="28"/>
      <c r="C68" s="1"/>
      <c r="D68" s="3"/>
      <c r="E68" s="59"/>
      <c r="F68" s="59"/>
      <c r="G68" s="59"/>
      <c r="H68" s="28"/>
      <c r="I68" s="33"/>
      <c r="J68" s="33"/>
      <c r="K68" s="33"/>
      <c r="L68" s="33"/>
      <c r="M68" s="33"/>
      <c r="N68" s="60"/>
      <c r="O68" s="80"/>
    </row>
  </sheetData>
  <sortState ref="D220:K235">
    <sortCondition ref="D45"/>
  </sortState>
  <mergeCells count="6">
    <mergeCell ref="A41:B41"/>
    <mergeCell ref="A2:N2"/>
    <mergeCell ref="A40:B40"/>
    <mergeCell ref="A38:B38"/>
    <mergeCell ref="A39:B39"/>
    <mergeCell ref="H38:I38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