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showHorizontalScroll="0" showVerticalScroll="0" showSheetTabs="0" xWindow="0" yWindow="0" windowWidth="20490" windowHeight="7755"/>
  </bookViews>
  <sheets>
    <sheet name="DETAIL" sheetId="11" r:id="rId1"/>
  </sheets>
  <definedNames>
    <definedName name="_xlnm._FilterDatabase" localSheetId="0" hidden="1">DETAIL!$A$9:$N$114</definedName>
    <definedName name="_xlnm.Print_Area" localSheetId="0">DETAIL!$A$1:$N$115</definedName>
    <definedName name="_xlnm.Print_Titles" localSheetId="0">DETAIL!$9:$9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  <c r="N102" i="11" l="1"/>
  <c r="N110" i="11"/>
  <c r="N107" i="11"/>
  <c r="J110" i="11"/>
  <c r="J107" i="11"/>
  <c r="A24" i="11"/>
  <c r="A37" i="11"/>
  <c r="A43" i="11"/>
  <c r="A53" i="11"/>
  <c r="A56" i="11"/>
  <c r="A58" i="11"/>
  <c r="A60" i="11"/>
  <c r="A69" i="11"/>
  <c r="A73" i="11"/>
  <c r="A75" i="11"/>
  <c r="A78" i="11"/>
  <c r="A79" i="11"/>
  <c r="A91" i="11"/>
  <c r="A107" i="11"/>
  <c r="A108" i="11"/>
  <c r="A102" i="11"/>
  <c r="A110" i="11"/>
  <c r="A104" i="11"/>
  <c r="A16" i="11"/>
  <c r="G109" i="11" l="1"/>
  <c r="G106" i="11"/>
  <c r="J106" i="11" s="1"/>
  <c r="G97" i="11"/>
  <c r="M97" i="11" s="1"/>
  <c r="G96" i="11"/>
  <c r="M96" i="11" s="1"/>
  <c r="G95" i="11"/>
  <c r="M95" i="11" s="1"/>
  <c r="G101" i="11"/>
  <c r="M101" i="11" s="1"/>
  <c r="G100" i="11"/>
  <c r="G99" i="11"/>
  <c r="M99" i="11" s="1"/>
  <c r="G98" i="11"/>
  <c r="M98" i="11" s="1"/>
  <c r="G94" i="11"/>
  <c r="M94" i="11" s="1"/>
  <c r="G93" i="11"/>
  <c r="M93" i="11" s="1"/>
  <c r="G92" i="11"/>
  <c r="M92" i="11" s="1"/>
  <c r="G90" i="11"/>
  <c r="M90" i="11" s="1"/>
  <c r="G89" i="11"/>
  <c r="M89" i="11" s="1"/>
  <c r="G88" i="11"/>
  <c r="M88" i="11" s="1"/>
  <c r="G87" i="11"/>
  <c r="M87" i="11" s="1"/>
  <c r="G86" i="11"/>
  <c r="M86" i="11" s="1"/>
  <c r="G85" i="11"/>
  <c r="M85" i="11" s="1"/>
  <c r="G84" i="11"/>
  <c r="M84" i="11" s="1"/>
  <c r="G83" i="11"/>
  <c r="M83" i="11" s="1"/>
  <c r="G82" i="11"/>
  <c r="M82" i="11" s="1"/>
  <c r="G81" i="11"/>
  <c r="M81" i="11" s="1"/>
  <c r="G80" i="11"/>
  <c r="M80" i="11" s="1"/>
  <c r="G77" i="11"/>
  <c r="M77" i="11" s="1"/>
  <c r="G76" i="11"/>
  <c r="M76" i="11" s="1"/>
  <c r="G74" i="11"/>
  <c r="M74" i="11" s="1"/>
  <c r="G72" i="11"/>
  <c r="M72" i="11" s="1"/>
  <c r="G71" i="11"/>
  <c r="M71" i="11" s="1"/>
  <c r="G70" i="11"/>
  <c r="M70" i="11" s="1"/>
  <c r="G68" i="11"/>
  <c r="M68" i="11" s="1"/>
  <c r="G67" i="11"/>
  <c r="M67" i="11" s="1"/>
  <c r="G66" i="11"/>
  <c r="M66" i="11" s="1"/>
  <c r="G64" i="11"/>
  <c r="M64" i="11" s="1"/>
  <c r="G63" i="11"/>
  <c r="M63" i="11" s="1"/>
  <c r="G62" i="11"/>
  <c r="M62" i="11" s="1"/>
  <c r="G65" i="11"/>
  <c r="M65" i="11" s="1"/>
  <c r="G61" i="11"/>
  <c r="M61" i="11" s="1"/>
  <c r="G59" i="11"/>
  <c r="M59" i="11" s="1"/>
  <c r="G57" i="11"/>
  <c r="M57" i="11" s="1"/>
  <c r="G55" i="11"/>
  <c r="J55" i="11" s="1"/>
  <c r="G54" i="11"/>
  <c r="J54" i="11" s="1"/>
  <c r="G52" i="11"/>
  <c r="M52" i="11" s="1"/>
  <c r="G51" i="11"/>
  <c r="M51" i="11" s="1"/>
  <c r="G46" i="11"/>
  <c r="J46" i="11" s="1"/>
  <c r="G47" i="11"/>
  <c r="J47" i="11" s="1"/>
  <c r="G48" i="11"/>
  <c r="J48" i="11" s="1"/>
  <c r="G49" i="11"/>
  <c r="J49" i="11" s="1"/>
  <c r="G50" i="11"/>
  <c r="J50" i="11" s="1"/>
  <c r="G45" i="11"/>
  <c r="M45" i="11" s="1"/>
  <c r="G44" i="11"/>
  <c r="M44" i="11" s="1"/>
  <c r="G41" i="11"/>
  <c r="J41" i="11" s="1"/>
  <c r="G42" i="11"/>
  <c r="J42" i="11" s="1"/>
  <c r="G40" i="11"/>
  <c r="M40" i="11" s="1"/>
  <c r="G39" i="11"/>
  <c r="M39" i="11" s="1"/>
  <c r="G38" i="11"/>
  <c r="M38" i="11" s="1"/>
  <c r="G36" i="11"/>
  <c r="M36" i="11" s="1"/>
  <c r="G35" i="11"/>
  <c r="M35" i="11" s="1"/>
  <c r="G34" i="11"/>
  <c r="M34" i="11" s="1"/>
  <c r="G33" i="11"/>
  <c r="M33" i="11" s="1"/>
  <c r="G32" i="11"/>
  <c r="M32" i="11" s="1"/>
  <c r="G31" i="11"/>
  <c r="M31" i="11" s="1"/>
  <c r="G30" i="11"/>
  <c r="M30" i="11" s="1"/>
  <c r="G27" i="11"/>
  <c r="M27" i="11" s="1"/>
  <c r="G29" i="11"/>
  <c r="M29" i="11" s="1"/>
  <c r="G28" i="11"/>
  <c r="M28" i="11" s="1"/>
  <c r="G26" i="11"/>
  <c r="M26" i="11" s="1"/>
  <c r="G25" i="11"/>
  <c r="M25" i="11" s="1"/>
  <c r="G20" i="11"/>
  <c r="J20" i="11" s="1"/>
  <c r="G21" i="11"/>
  <c r="J21" i="11" s="1"/>
  <c r="G23" i="11"/>
  <c r="J23" i="11" s="1"/>
  <c r="G19" i="11"/>
  <c r="J19" i="11" s="1"/>
  <c r="L109" i="11" l="1"/>
  <c r="L110" i="11" s="1"/>
  <c r="M109" i="11"/>
  <c r="M110" i="11" s="1"/>
  <c r="M100" i="11"/>
  <c r="L100" i="11"/>
  <c r="M54" i="11"/>
  <c r="J109" i="11"/>
  <c r="L54" i="11"/>
  <c r="M106" i="11"/>
  <c r="L106" i="11"/>
  <c r="L107" i="11" s="1"/>
  <c r="J95" i="11"/>
  <c r="J96" i="11"/>
  <c r="J97" i="11"/>
  <c r="L95" i="11"/>
  <c r="L96" i="11"/>
  <c r="L97" i="11"/>
  <c r="J92" i="11"/>
  <c r="J93" i="11"/>
  <c r="J94" i="11"/>
  <c r="J98" i="11"/>
  <c r="J99" i="11"/>
  <c r="J100" i="11"/>
  <c r="J101" i="11"/>
  <c r="L92" i="11"/>
  <c r="L93" i="11"/>
  <c r="L94" i="11"/>
  <c r="L98" i="11"/>
  <c r="L99" i="11"/>
  <c r="L101" i="11"/>
  <c r="J80" i="11"/>
  <c r="J81" i="11"/>
  <c r="J82" i="11"/>
  <c r="J83" i="11"/>
  <c r="J84" i="11"/>
  <c r="J85" i="11"/>
  <c r="J86" i="11"/>
  <c r="J87" i="11"/>
  <c r="J88" i="11"/>
  <c r="J89" i="11"/>
  <c r="J90" i="11"/>
  <c r="L80" i="11"/>
  <c r="L81" i="11"/>
  <c r="L82" i="11"/>
  <c r="L83" i="11"/>
  <c r="L84" i="11"/>
  <c r="L85" i="11"/>
  <c r="L86" i="11"/>
  <c r="L87" i="11"/>
  <c r="L88" i="11"/>
  <c r="L89" i="11"/>
  <c r="L90" i="11"/>
  <c r="J76" i="11"/>
  <c r="J77" i="11"/>
  <c r="L76" i="11"/>
  <c r="L77" i="11"/>
  <c r="L74" i="11"/>
  <c r="J74" i="11"/>
  <c r="J70" i="11"/>
  <c r="J71" i="11"/>
  <c r="J72" i="11"/>
  <c r="L70" i="11"/>
  <c r="L71" i="11"/>
  <c r="L72" i="11"/>
  <c r="J68" i="11"/>
  <c r="J66" i="11"/>
  <c r="L66" i="11"/>
  <c r="L67" i="11"/>
  <c r="L68" i="11"/>
  <c r="J67" i="11"/>
  <c r="J62" i="11"/>
  <c r="J63" i="11"/>
  <c r="J64" i="11"/>
  <c r="L62" i="11"/>
  <c r="L63" i="11"/>
  <c r="L64" i="11"/>
  <c r="J65" i="11"/>
  <c r="L65" i="11"/>
  <c r="J61" i="11"/>
  <c r="L61" i="11"/>
  <c r="J59" i="11"/>
  <c r="L59" i="11"/>
  <c r="J57" i="11"/>
  <c r="L57" i="11"/>
  <c r="L55" i="11"/>
  <c r="M55" i="11"/>
  <c r="J51" i="11"/>
  <c r="J52" i="11"/>
  <c r="L51" i="11"/>
  <c r="L52" i="11"/>
  <c r="M50" i="11"/>
  <c r="M48" i="11"/>
  <c r="M47" i="11"/>
  <c r="L49" i="11"/>
  <c r="L47" i="11"/>
  <c r="L46" i="11"/>
  <c r="M49" i="11"/>
  <c r="M46" i="11"/>
  <c r="L50" i="11"/>
  <c r="L48" i="11"/>
  <c r="J45" i="11"/>
  <c r="L45" i="11"/>
  <c r="J44" i="11"/>
  <c r="L44" i="11"/>
  <c r="M42" i="11"/>
  <c r="M41" i="11"/>
  <c r="L42" i="11"/>
  <c r="L41" i="11"/>
  <c r="J39" i="11"/>
  <c r="L38" i="11"/>
  <c r="L39" i="11"/>
  <c r="L40" i="11"/>
  <c r="J38" i="11"/>
  <c r="J40" i="11"/>
  <c r="J35" i="11"/>
  <c r="J36" i="11"/>
  <c r="L34" i="11"/>
  <c r="L36" i="11"/>
  <c r="J34" i="11"/>
  <c r="L35" i="11"/>
  <c r="J33" i="11"/>
  <c r="J31" i="11"/>
  <c r="L30" i="11"/>
  <c r="L31" i="11"/>
  <c r="L32" i="11"/>
  <c r="L33" i="11"/>
  <c r="J30" i="11"/>
  <c r="J32" i="11"/>
  <c r="J28" i="11"/>
  <c r="J26" i="11"/>
  <c r="J27" i="11"/>
  <c r="L25" i="11"/>
  <c r="L26" i="11"/>
  <c r="L28" i="11"/>
  <c r="L29" i="11"/>
  <c r="L27" i="11"/>
  <c r="J25" i="11"/>
  <c r="J29" i="11"/>
  <c r="M21" i="11"/>
  <c r="M20" i="11"/>
  <c r="L23" i="11"/>
  <c r="L21" i="11"/>
  <c r="L20" i="11"/>
  <c r="M23" i="11"/>
  <c r="M19" i="11"/>
  <c r="L19" i="11"/>
  <c r="M12" i="11"/>
  <c r="M13" i="11"/>
  <c r="M14" i="11"/>
  <c r="G18" i="11"/>
  <c r="M18" i="11" s="1"/>
  <c r="G22" i="11"/>
  <c r="L22" i="11" s="1"/>
  <c r="M6" i="11"/>
  <c r="M5" i="11"/>
  <c r="M7" i="11"/>
  <c r="A15" i="11"/>
  <c r="A103" i="11"/>
  <c r="A105" i="11"/>
  <c r="G14" i="11"/>
  <c r="G13" i="11"/>
  <c r="G12" i="11"/>
  <c r="A12" i="11"/>
  <c r="N10" i="11" l="1"/>
  <c r="A13" i="11"/>
  <c r="M107" i="11"/>
  <c r="N103" i="11" s="1"/>
  <c r="J22" i="11"/>
  <c r="L18" i="11"/>
  <c r="L102" i="11" s="1"/>
  <c r="J18" i="11"/>
  <c r="M22" i="11"/>
  <c r="M111" i="11" l="1"/>
  <c r="M112" i="11" s="1"/>
  <c r="M102" i="11"/>
  <c r="A14" i="11"/>
  <c r="N15" i="11"/>
  <c r="N111" i="11" s="1"/>
  <c r="N112" i="11" s="1"/>
  <c r="J111" i="11"/>
  <c r="L111" i="11"/>
  <c r="A17" i="11" l="1"/>
  <c r="M113" i="11"/>
  <c r="A18" i="11" l="1"/>
  <c r="M114" i="11"/>
  <c r="A19" i="11" l="1"/>
  <c r="N113" i="11"/>
  <c r="A20" i="11" l="1"/>
  <c r="N114" i="11"/>
  <c r="A21" i="11" l="1"/>
  <c r="A22" i="11" l="1"/>
  <c r="A23" i="11" s="1"/>
  <c r="A25" i="1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8" i="11" s="1"/>
  <c r="A39" i="11" s="1"/>
  <c r="A40" i="11" s="1"/>
  <c r="A41" i="11" s="1"/>
  <c r="A42" i="11" s="1"/>
  <c r="A44" i="11" s="1"/>
  <c r="A45" i="11" s="1"/>
  <c r="A46" i="11" s="1"/>
  <c r="A47" i="11" s="1"/>
  <c r="A48" i="11" s="1"/>
  <c r="A49" i="11" s="1"/>
  <c r="A50" i="11" s="1"/>
  <c r="A51" i="11" s="1"/>
  <c r="A52" i="11" s="1"/>
  <c r="A54" i="11" s="1"/>
  <c r="A55" i="11" s="1"/>
  <c r="A57" i="11" s="1"/>
  <c r="A59" i="11" s="1"/>
  <c r="A61" i="11" s="1"/>
  <c r="A62" i="11" s="1"/>
  <c r="A63" i="11" s="1"/>
  <c r="A64" i="11" s="1"/>
  <c r="A65" i="11" s="1"/>
  <c r="A66" i="11" s="1"/>
  <c r="A67" i="11" s="1"/>
  <c r="A68" i="11" s="1"/>
  <c r="A70" i="11" s="1"/>
  <c r="A71" i="11" s="1"/>
  <c r="A72" i="11" s="1"/>
  <c r="A74" i="11" s="1"/>
  <c r="A76" i="11" s="1"/>
  <c r="A77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6" i="11" l="1"/>
  <c r="A109" i="11" s="1"/>
</calcChain>
</file>

<file path=xl/sharedStrings.xml><?xml version="1.0" encoding="utf-8"?>
<sst xmlns="http://schemas.openxmlformats.org/spreadsheetml/2006/main" count="302" uniqueCount="130">
  <si>
    <t>UNIT</t>
  </si>
  <si>
    <t>DESCRIPTION</t>
  </si>
  <si>
    <t>TRADE COST</t>
  </si>
  <si>
    <t>ITEM #</t>
  </si>
  <si>
    <t>QTY.</t>
  </si>
  <si>
    <t>SUB TOTAL</t>
  </si>
  <si>
    <t>TOTAL BASE BID</t>
  </si>
  <si>
    <t>ITEM COST</t>
  </si>
  <si>
    <t>OVERHEAD AND PROFIT</t>
  </si>
  <si>
    <t>INSURANCE</t>
  </si>
  <si>
    <t xml:space="preserve"> </t>
  </si>
  <si>
    <t>GENERAL</t>
  </si>
  <si>
    <t>Permit</t>
  </si>
  <si>
    <t>Supervision</t>
  </si>
  <si>
    <t>Estimate of Materials and Cost of Construction</t>
  </si>
  <si>
    <t>Summary</t>
  </si>
  <si>
    <t>Amount</t>
  </si>
  <si>
    <t>Subtotal</t>
  </si>
  <si>
    <t>Profit/Overhead</t>
  </si>
  <si>
    <t>Total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</si>
  <si>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</si>
  <si>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</si>
  <si>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</si>
  <si>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</si>
  <si>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</si>
  <si>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</si>
  <si>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</si>
  <si>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Final Cleanup</t>
  </si>
  <si>
    <t>-</t>
  </si>
  <si>
    <t>UNIT LABOR COST</t>
  </si>
  <si>
    <t>UNIT MATERIAL COST</t>
  </si>
  <si>
    <t>EA</t>
  </si>
  <si>
    <t>SF</t>
  </si>
  <si>
    <t>LS</t>
  </si>
  <si>
    <t>LF</t>
  </si>
  <si>
    <t>DIV-01</t>
  </si>
  <si>
    <t>DIV-06</t>
  </si>
  <si>
    <t>WOOD, PLASTICS AND COMPOSITES</t>
  </si>
  <si>
    <t>TOTAL MATERIAL COST</t>
  </si>
  <si>
    <t>TOTAL LABOR COST</t>
  </si>
  <si>
    <t>Total Mat. Cost =</t>
  </si>
  <si>
    <t>Total Lab. Cost =</t>
  </si>
  <si>
    <t>DIV-07</t>
  </si>
  <si>
    <t>THERMAL AND MOISTURE PROTECTION</t>
  </si>
  <si>
    <t>Floor Joist</t>
  </si>
  <si>
    <t>2x6 Floor Joist @ 24" O.C</t>
  </si>
  <si>
    <t>2x6 Floor Joist @ 24" O.C @ 10'</t>
  </si>
  <si>
    <t>2x6 Floor Joist @ 24" O.C @ 5'</t>
  </si>
  <si>
    <t>2x6 Floor Joist @ 24" O.C @ 7'</t>
  </si>
  <si>
    <t>2x6 Floor Joist @ 24" O.C @ 11'</t>
  </si>
  <si>
    <t>2x6 Ceiling Joist @ 12" O.C</t>
  </si>
  <si>
    <t>Ceiling Joist</t>
  </si>
  <si>
    <t>2x6 Ceiling Joist @ 12" O.C @ 8'</t>
  </si>
  <si>
    <t>2x6 Ceiling Joist @ 12" O.C @ 12'</t>
  </si>
  <si>
    <t>2x6 Ceiling Joist @ 12" O.C @ 11'</t>
  </si>
  <si>
    <t>2x8 Ceiling Joist@ 12" O.C</t>
  </si>
  <si>
    <t>2x8 Ceiling Joist@ 12" O.C @ 7'</t>
  </si>
  <si>
    <t>2x8 Ceiling Joist@ 12" O.C @ 8'</t>
  </si>
  <si>
    <t>2x10 Ceiling Joist @ 12" O.C</t>
  </si>
  <si>
    <t>2x10 Ceiling Joist @ 12" O.C @ 21'</t>
  </si>
  <si>
    <t>Roof Rafter</t>
  </si>
  <si>
    <t>2x8 Roof Rafter@ 16" O.C</t>
  </si>
  <si>
    <t>2x8 Roof Rafter@ 16" O.C @ 18'</t>
  </si>
  <si>
    <t>2x8 Roof Rafter@ 16" O.C @ 21'</t>
  </si>
  <si>
    <t>2x8 Roof Rafter@ 16" O.C @ 19'</t>
  </si>
  <si>
    <t xml:space="preserve">Header </t>
  </si>
  <si>
    <t>4x6 Header</t>
  </si>
  <si>
    <t>4x6 Header @ 2.0'</t>
  </si>
  <si>
    <t>4x6 Header @ 2.5'</t>
  </si>
  <si>
    <t>4x6 Header @ 2.67'</t>
  </si>
  <si>
    <t>4x6 Header @ 3.0'</t>
  </si>
  <si>
    <t>4x6 Header @ 4.0'</t>
  </si>
  <si>
    <t>4x6 Header @ 5.0'</t>
  </si>
  <si>
    <t>4x8 Header</t>
  </si>
  <si>
    <t>4x8 Header @ 5.0'</t>
  </si>
  <si>
    <t xml:space="preserve">Beam </t>
  </si>
  <si>
    <t>2x10 Ridig Beam</t>
  </si>
  <si>
    <t>2x10 Ridig Beam @41'</t>
  </si>
  <si>
    <t xml:space="preserve">King Stud </t>
  </si>
  <si>
    <t>2x4 King Stud (8'-0"High)</t>
  </si>
  <si>
    <t xml:space="preserve">Post </t>
  </si>
  <si>
    <t>4x4 (8-0" High)</t>
  </si>
  <si>
    <t>Window SILL</t>
  </si>
  <si>
    <t>2x6 Window SiLL</t>
  </si>
  <si>
    <t>2x6 Sill@2.5'</t>
  </si>
  <si>
    <t>2x6 Sill@3.0'</t>
  </si>
  <si>
    <t>2x6 Sill@4.0'</t>
  </si>
  <si>
    <t>2x4 Window SiLL</t>
  </si>
  <si>
    <t>2x4 Sill@2.5'</t>
  </si>
  <si>
    <t>2x4 Sill@3.0'</t>
  </si>
  <si>
    <t>2x4 Sill@4.0'</t>
  </si>
  <si>
    <t>Window Trimmer</t>
  </si>
  <si>
    <t>2x4 Trimmer (2'-0" High)</t>
  </si>
  <si>
    <t>2x4 Trimmer (3'-0" High)</t>
  </si>
  <si>
    <t>2x4 Trimmer (4'-0" High)</t>
  </si>
  <si>
    <t>Hlod Down</t>
  </si>
  <si>
    <t>44 HDU2</t>
  </si>
  <si>
    <t>Exterior Finish</t>
  </si>
  <si>
    <t>Fascia</t>
  </si>
  <si>
    <t>Plywood Soffit</t>
  </si>
  <si>
    <t xml:space="preserve">2x4 Exterior Wall </t>
  </si>
  <si>
    <t>5/8" Gypsum Board one Side</t>
  </si>
  <si>
    <t>Sheathing</t>
  </si>
  <si>
    <t>R-13 Batt Insulation</t>
  </si>
  <si>
    <t>4x10 Sheet</t>
  </si>
  <si>
    <t xml:space="preserve">Joint Compound </t>
  </si>
  <si>
    <t>Dry Wall Nails</t>
  </si>
  <si>
    <t>Joint Tape</t>
  </si>
  <si>
    <t>(2) 2x4 Top Plate</t>
  </si>
  <si>
    <t>2x4 Bottom Plate</t>
  </si>
  <si>
    <t>Sealent</t>
  </si>
  <si>
    <t xml:space="preserve">2x4 Interior Wall </t>
  </si>
  <si>
    <t>5/8" Gypsum Board Both Side</t>
  </si>
  <si>
    <t>2x4 Wood Stud @ 16" O.C (124 EA) (992 LF)</t>
  </si>
  <si>
    <t>2x4 Wood Stud @ 16" O.C (106 EA) (848 LF)</t>
  </si>
  <si>
    <t>Roof Sheathing</t>
  </si>
  <si>
    <t>Floor Sheathing</t>
  </si>
  <si>
    <t>5/8" OSB Roof Sheathing</t>
  </si>
  <si>
    <t>S-1</t>
  </si>
  <si>
    <t>S-2</t>
  </si>
  <si>
    <t>A-2</t>
  </si>
  <si>
    <t>Wall Framing</t>
  </si>
  <si>
    <t>Lumber Framing</t>
  </si>
  <si>
    <t>SHEATHING</t>
  </si>
  <si>
    <t>1 APA Rated (OSB) Plywood Floor Sheathing</t>
  </si>
  <si>
    <t>Roofing Sheathing  Sub Total</t>
  </si>
  <si>
    <t>Floor Sheathing  Sub Total</t>
  </si>
  <si>
    <t>Lumber Framing  Sub Total</t>
  </si>
  <si>
    <t>AMERICAN CLASSIC HOMES LLC</t>
  </si>
  <si>
    <t>1224 LYDIA CT. MODEL 2097H DUVAL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</si>
</sst>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</numFmts>
  <fonts count="3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</cellStyleXfs>
  <cellXfs count="110">
    <xf numFmtId="0" fontId="0" fillId="0" borderId="0" xfId="0"/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2" fontId="25" fillId="0" borderId="0" xfId="0" applyNumberFormat="1" applyFont="1" applyAlignment="1">
      <alignment vertical="top" wrapText="1"/>
    </xf>
    <xf numFmtId="2" fontId="25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" vertical="top"/>
    </xf>
    <xf numFmtId="2" fontId="25" fillId="0" borderId="0" xfId="0" applyNumberFormat="1" applyFont="1" applyBorder="1" applyAlignment="1">
      <alignment vertical="top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0" fontId="29" fillId="0" borderId="9" xfId="41" applyFont="1" applyFill="1" applyBorder="1" applyAlignment="1">
      <alignment vertical="top"/>
    </xf>
    <xf numFmtId="0" fontId="29" fillId="0" borderId="19" xfId="41" applyFont="1" applyFill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0" fontId="32" fillId="0" borderId="0" xfId="0" applyFont="1"/>
    <xf numFmtId="0" fontId="25" fillId="0" borderId="0" xfId="0" applyFont="1" applyFill="1" applyBorder="1" applyAlignment="1">
      <alignment horizontal="center" vertical="top"/>
    </xf>
    <xf numFmtId="0" fontId="29" fillId="0" borderId="9" xfId="41" applyFont="1" applyFill="1" applyBorder="1" applyAlignment="1">
      <alignment horizontal="left" vertical="top"/>
    </xf>
    <xf numFmtId="0" fontId="29" fillId="0" borderId="19" xfId="41" applyFont="1" applyFill="1" applyBorder="1" applyAlignment="1">
      <alignment horizontal="left" vertical="top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31" fillId="24" borderId="11" xfId="34" applyFont="1" applyFill="1" applyBorder="1" applyAlignment="1" applyProtection="1">
      <alignment horizontal="center" vertical="center" wrapText="1"/>
    </xf>
    <xf numFmtId="2" fontId="31" fillId="24" borderId="11" xfId="34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168" fontId="35" fillId="0" borderId="0" xfId="0" applyNumberFormat="1" applyFont="1" applyAlignment="1">
      <alignment horizontal="center"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164" fontId="29" fillId="0" borderId="9" xfId="41" applyNumberFormat="1" applyFont="1" applyFill="1" applyBorder="1" applyAlignment="1" applyProtection="1">
      <alignment horizontal="center" vertical="center"/>
    </xf>
    <xf numFmtId="0" fontId="29" fillId="0" borderId="9" xfId="41" applyFont="1" applyFill="1" applyBorder="1" applyAlignment="1">
      <alignment horizontal="center" vertical="center"/>
    </xf>
    <xf numFmtId="0" fontId="29" fillId="0" borderId="9" xfId="41" applyFont="1" applyFill="1" applyBorder="1" applyAlignment="1">
      <alignment vertical="center"/>
    </xf>
    <xf numFmtId="42" fontId="29" fillId="0" borderId="18" xfId="41" applyNumberFormat="1" applyFont="1" applyFill="1" applyBorder="1" applyAlignment="1">
      <alignment vertical="center"/>
    </xf>
    <xf numFmtId="9" fontId="29" fillId="0" borderId="9" xfId="41" applyNumberFormat="1" applyFont="1" applyFill="1" applyBorder="1" applyAlignment="1">
      <alignment horizontal="center" vertical="center"/>
    </xf>
    <xf numFmtId="165" fontId="29" fillId="0" borderId="9" xfId="41" applyNumberFormat="1" applyFont="1" applyFill="1" applyBorder="1" applyAlignment="1">
      <alignment horizontal="left" vertical="center"/>
    </xf>
    <xf numFmtId="165" fontId="29" fillId="0" borderId="18" xfId="41" applyNumberFormat="1" applyFont="1" applyFill="1" applyBorder="1" applyAlignment="1">
      <alignment vertical="center"/>
    </xf>
    <xf numFmtId="164" fontId="29" fillId="0" borderId="19" xfId="41" applyNumberFormat="1" applyFont="1" applyFill="1" applyBorder="1" applyAlignment="1" applyProtection="1">
      <alignment horizontal="center" vertical="center"/>
    </xf>
    <xf numFmtId="0" fontId="29" fillId="0" borderId="19" xfId="41" applyFont="1" applyFill="1" applyBorder="1" applyAlignment="1">
      <alignment horizontal="center" vertical="center"/>
    </xf>
    <xf numFmtId="0" fontId="29" fillId="0" borderId="19" xfId="41" applyFont="1" applyFill="1" applyBorder="1" applyAlignment="1">
      <alignment vertical="center"/>
    </xf>
    <xf numFmtId="166" fontId="29" fillId="0" borderId="19" xfId="41" applyNumberFormat="1" applyFont="1" applyFill="1" applyBorder="1" applyAlignment="1">
      <alignment horizontal="left" vertical="center"/>
    </xf>
    <xf numFmtId="42" fontId="29" fillId="0" borderId="20" xfId="4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top"/>
    </xf>
    <xf numFmtId="1" fontId="25" fillId="25" borderId="15" xfId="38" applyNumberFormat="1" applyFont="1" applyFill="1" applyBorder="1" applyAlignment="1">
      <alignment horizontal="center"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0" fontId="30" fillId="20" borderId="14" xfId="39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1" fontId="25" fillId="0" borderId="15" xfId="38" applyNumberFormat="1" applyFont="1" applyFill="1" applyBorder="1" applyAlignment="1">
      <alignment horizontal="center" vertical="top"/>
    </xf>
    <xf numFmtId="0" fontId="25" fillId="0" borderId="7" xfId="38" applyFont="1" applyFill="1" applyBorder="1" applyAlignment="1">
      <alignment horizontal="justify" vertical="top" wrapText="1"/>
    </xf>
    <xf numFmtId="41" fontId="25" fillId="0" borderId="7" xfId="38" applyNumberFormat="1" applyFont="1" applyFill="1" applyBorder="1" applyAlignment="1">
      <alignment horizontal="right" vertical="top"/>
    </xf>
    <xf numFmtId="14" fontId="35" fillId="0" borderId="0" xfId="0" applyNumberFormat="1" applyFont="1" applyFill="1" applyAlignment="1">
      <alignment horizontal="left"/>
    </xf>
    <xf numFmtId="0" fontId="26" fillId="0" borderId="7" xfId="38" applyFont="1" applyFill="1" applyBorder="1" applyAlignment="1">
      <alignment horizontal="justify" vertical="top" wrapText="1"/>
    </xf>
    <xf numFmtId="0" fontId="25" fillId="0" borderId="7" xfId="38" applyFont="1" applyFill="1" applyBorder="1" applyAlignment="1">
      <alignment vertical="center"/>
    </xf>
    <xf numFmtId="0" fontId="26" fillId="0" borderId="7" xfId="38" applyFont="1" applyFill="1" applyBorder="1" applyAlignment="1">
      <alignment vertical="center"/>
    </xf>
    <xf numFmtId="0" fontId="25" fillId="0" borderId="26" xfId="0" applyFont="1" applyBorder="1" applyAlignment="1">
      <alignment horizontal="center" vertical="top"/>
    </xf>
    <xf numFmtId="2" fontId="26" fillId="26" borderId="27" xfId="0" applyNumberFormat="1" applyFont="1" applyFill="1" applyBorder="1" applyAlignment="1">
      <alignment horizontal="left" vertical="top" wrapText="1"/>
    </xf>
    <xf numFmtId="0" fontId="25" fillId="0" borderId="0" xfId="0" applyFont="1" applyBorder="1" applyAlignment="1">
      <alignment vertical="top"/>
    </xf>
    <xf numFmtId="41" fontId="26" fillId="0" borderId="7" xfId="38" applyNumberFormat="1" applyFont="1" applyFill="1" applyBorder="1" applyAlignment="1">
      <alignment horizontal="right" vertical="top"/>
    </xf>
    <xf numFmtId="9" fontId="26" fillId="25" borderId="7" xfId="38" applyNumberFormat="1" applyFont="1" applyFill="1" applyBorder="1" applyAlignment="1">
      <alignment horizontal="right" vertical="center"/>
    </xf>
    <xf numFmtId="41" fontId="26" fillId="25" borderId="7" xfId="38" applyNumberFormat="1" applyFont="1" applyFill="1" applyBorder="1" applyAlignment="1">
      <alignment horizontal="right" vertical="center"/>
    </xf>
    <xf numFmtId="167" fontId="26" fillId="25" borderId="7" xfId="38" applyNumberFormat="1" applyFont="1" applyFill="1" applyBorder="1" applyAlignment="1">
      <alignment horizontal="right" vertical="center"/>
    </xf>
    <xf numFmtId="167" fontId="26" fillId="25" borderId="7" xfId="38" applyNumberFormat="1" applyFont="1" applyFill="1" applyBorder="1" applyAlignment="1">
      <alignment vertical="center"/>
    </xf>
    <xf numFmtId="166" fontId="26" fillId="25" borderId="7" xfId="38" applyNumberFormat="1" applyFont="1" applyFill="1" applyBorder="1" applyAlignment="1" applyProtection="1">
      <alignment horizontal="left" vertical="center"/>
    </xf>
    <xf numFmtId="0" fontId="26" fillId="0" borderId="7" xfId="38" applyFont="1" applyFill="1" applyBorder="1" applyAlignment="1">
      <alignment horizontal="right" vertical="center"/>
    </xf>
    <xf numFmtId="0" fontId="29" fillId="0" borderId="24" xfId="41" applyFont="1" applyFill="1" applyBorder="1" applyAlignment="1">
      <alignment horizontal="left" vertical="center"/>
    </xf>
    <xf numFmtId="0" fontId="29" fillId="0" borderId="25" xfId="41" applyFont="1" applyFill="1" applyBorder="1" applyAlignment="1">
      <alignment horizontal="left" vertical="center"/>
    </xf>
    <xf numFmtId="2" fontId="36" fillId="24" borderId="0" xfId="0" applyNumberFormat="1" applyFont="1" applyFill="1" applyAlignment="1">
      <alignment horizontal="center"/>
    </xf>
    <xf numFmtId="2" fontId="33" fillId="24" borderId="0" xfId="0" applyNumberFormat="1" applyFont="1" applyFill="1" applyAlignment="1">
      <alignment horizontal="center"/>
    </xf>
    <xf numFmtId="0" fontId="29" fillId="0" borderId="22" xfId="41" applyFont="1" applyFill="1" applyBorder="1" applyAlignment="1">
      <alignment horizontal="left" vertical="center"/>
    </xf>
    <xf numFmtId="0" fontId="29" fillId="0" borderId="23" xfId="41" applyFont="1" applyFill="1" applyBorder="1" applyAlignment="1">
      <alignment horizontal="left" vertical="center"/>
    </xf>
    <xf numFmtId="0" fontId="29" fillId="0" borderId="17" xfId="41" applyFont="1" applyFill="1" applyBorder="1" applyAlignment="1">
      <alignment horizontal="left" vertical="center"/>
    </xf>
    <xf numFmtId="0" fontId="29" fillId="0" borderId="9" xfId="41" applyFont="1" applyFill="1" applyBorder="1" applyAlignment="1">
      <alignment horizontal="left" vertical="center"/>
    </xf>
    <xf numFmtId="14" fontId="35" fillId="0" borderId="0" xfId="0" applyNumberFormat="1" applyFont="1" applyBorder="1" applyAlignment="1">
      <alignment horizontal="left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Currency 3" xfId="6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tabSelected="1" zoomScale="71" zoomScaleNormal="71" zoomScaleSheetLayoutView="40" workbookViewId="0">
      <pane ySplit="1" topLeftCell="A2" activePane="bottomLeft" state="frozen"/>
      <selection pane="bottomLeft" activeCell="A2" sqref="A2:N2"/>
    </sheetView>
  </sheetViews>
  <sheetFormatPr defaultColWidth="8.88671875" defaultRowHeight="15.75" x14ac:dyDescent="0.2"/>
  <cols>
    <col min="1" max="1" width="6" style="28" customWidth="1"/>
    <col min="2" max="2" width="10.109375" style="28" customWidth="1"/>
    <col min="3" max="3" width="7.88671875" style="1" customWidth="1"/>
    <col min="4" max="4" width="52.44140625" style="3" customWidth="1"/>
    <col min="5" max="5" width="8.33203125" style="59" customWidth="1"/>
    <col min="6" max="6" width="8.44140625" style="59" customWidth="1"/>
    <col min="7" max="7" width="9.109375" style="59" customWidth="1"/>
    <col min="8" max="8" width="6" style="28" bestFit="1" customWidth="1"/>
    <col min="9" max="10" width="10.21875" style="33" customWidth="1"/>
    <col min="11" max="12" width="13.33203125" style="33" customWidth="1"/>
    <col min="13" max="13" width="16.6640625" style="33" customWidth="1"/>
    <col min="14" max="14" width="10.77734375" style="60" bestFit="1" customWidth="1"/>
    <col min="15" max="15" width="9.6640625" style="2"/>
    <col min="16" max="16" width="10.33203125" style="2" bestFit="1" customWidth="1"/>
    <col min="17" max="16384" width="8.88671875" style="2"/>
  </cols>
  <sheetData>
    <row r="1" spans="1:22" s="20" customFormat="1" ht="30.6" customHeight="1" x14ac:dyDescent="0.2">
      <c r="A1" s="21" t="s">
        <v>3</v>
      </c>
      <c r="B1" s="21" t="s">
        <v>23</v>
      </c>
      <c r="C1" s="21" t="s">
        <v>24</v>
      </c>
      <c r="D1" s="22" t="s">
        <v>1</v>
      </c>
      <c r="E1" s="22" t="s">
        <v>4</v>
      </c>
      <c r="F1" s="22" t="s">
        <v>26</v>
      </c>
      <c r="G1" s="22" t="s">
        <v>25</v>
      </c>
      <c r="H1" s="21" t="s">
        <v>0</v>
      </c>
      <c r="I1" s="21" t="s">
        <v>29</v>
      </c>
      <c r="J1" s="21" t="s">
        <v>39</v>
      </c>
      <c r="K1" s="21" t="s">
        <v>30</v>
      </c>
      <c r="L1" s="21" t="s">
        <v>38</v>
      </c>
      <c r="M1" s="22" t="s">
        <v>7</v>
      </c>
      <c r="N1" s="21" t="s">
        <v>2</v>
      </c>
      <c r="O1" s="19"/>
      <c r="P1" s="19"/>
      <c r="Q1" s="19"/>
      <c r="R1" s="19"/>
      <c r="S1" s="19"/>
      <c r="T1" s="19"/>
      <c r="U1" s="19"/>
      <c r="V1" s="19"/>
    </row>
    <row r="2" spans="1:22" s="15" customFormat="1" ht="22.5" x14ac:dyDescent="0.3">
      <c r="A2" s="103" t="s">
        <v>14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22" x14ac:dyDescent="0.2">
      <c r="A3" s="66"/>
      <c r="B3" s="23"/>
      <c r="C3" s="5"/>
      <c r="D3" s="4"/>
      <c r="E3" s="29"/>
      <c r="F3" s="29"/>
      <c r="G3" s="29"/>
      <c r="H3" s="23"/>
      <c r="I3" s="30"/>
      <c r="J3" s="30"/>
      <c r="K3" s="30"/>
      <c r="L3" s="30"/>
      <c r="M3" s="31"/>
      <c r="N3" s="32"/>
    </row>
    <row r="4" spans="1:22" ht="21" thickBot="1" x14ac:dyDescent="0.35">
      <c r="B4" s="24"/>
      <c r="C4" s="64" t="s">
        <v>20</v>
      </c>
      <c r="D4" s="109">
        <f ca="1">TODAY()</f>
        <v>44585</v>
      </c>
      <c r="E4" s="29"/>
      <c r="F4" s="29"/>
      <c r="G4" s="29"/>
      <c r="H4" s="23"/>
      <c r="L4" s="34" t="s">
        <v>15</v>
      </c>
      <c r="M4" s="34" t="s">
        <v>16</v>
      </c>
      <c r="N4" s="32"/>
    </row>
    <row r="5" spans="1:22" ht="20.25" x14ac:dyDescent="0.3">
      <c r="B5" s="24"/>
      <c r="C5" s="64" t="s">
        <v>21</v>
      </c>
      <c r="D5" s="87" t="s">
        <v>128</v>
      </c>
      <c r="E5" s="3"/>
      <c r="F5" s="29"/>
      <c r="G5" s="29"/>
      <c r="H5" s="23"/>
      <c r="L5" s="35" t="s">
        <v>17</v>
      </c>
      <c r="M5" s="36">
        <f>M283</f>
        <v>0</v>
      </c>
      <c r="N5" s="32"/>
    </row>
    <row r="6" spans="1:22" ht="20.25" x14ac:dyDescent="0.3">
      <c r="B6" s="24"/>
      <c r="C6" s="65" t="s">
        <v>22</v>
      </c>
      <c r="D6" s="87" t="s">
        <v>129</v>
      </c>
      <c r="E6" s="3"/>
      <c r="F6" s="29"/>
      <c r="G6" s="29"/>
      <c r="H6" s="23"/>
      <c r="L6" s="35" t="s">
        <v>18</v>
      </c>
      <c r="M6" s="36">
        <f>M284</f>
        <v>0</v>
      </c>
      <c r="N6" s="32"/>
    </row>
    <row r="7" spans="1:22" ht="20.25" x14ac:dyDescent="0.2">
      <c r="A7" s="66"/>
      <c r="B7" s="23"/>
      <c r="C7" s="5"/>
      <c r="D7" s="4"/>
      <c r="E7" s="29"/>
      <c r="F7" s="29"/>
      <c r="G7" s="29"/>
      <c r="H7" s="23"/>
      <c r="L7" s="35" t="s">
        <v>19</v>
      </c>
      <c r="M7" s="36">
        <f>M285</f>
        <v>0</v>
      </c>
      <c r="N7" s="32"/>
    </row>
    <row r="8" spans="1:22" ht="16.5" customHeight="1" x14ac:dyDescent="0.2">
      <c r="A8" s="66"/>
      <c r="B8" s="23"/>
      <c r="C8" s="5"/>
      <c r="D8" s="4"/>
      <c r="E8" s="29"/>
      <c r="F8" s="29"/>
      <c r="G8" s="29"/>
      <c r="H8" s="23"/>
      <c r="I8" s="30"/>
      <c r="J8" s="30"/>
      <c r="K8" s="30"/>
      <c r="L8" s="30"/>
      <c r="M8" s="31"/>
      <c r="N8" s="32"/>
    </row>
    <row r="9" spans="1:22" s="20" customFormat="1" ht="30.6" customHeight="1" x14ac:dyDescent="0.2">
      <c r="A9" s="21" t="s">
        <v>3</v>
      </c>
      <c r="B9" s="21" t="s">
        <v>23</v>
      </c>
      <c r="C9" s="21" t="s">
        <v>24</v>
      </c>
      <c r="D9" s="22" t="s">
        <v>1</v>
      </c>
      <c r="E9" s="22" t="s">
        <v>4</v>
      </c>
      <c r="F9" s="22" t="s">
        <v>26</v>
      </c>
      <c r="G9" s="22" t="s">
        <v>25</v>
      </c>
      <c r="H9" s="21" t="s">
        <v>0</v>
      </c>
      <c r="I9" s="21" t="s">
        <v>29</v>
      </c>
      <c r="J9" s="21" t="s">
        <v>39</v>
      </c>
      <c r="K9" s="21" t="s">
        <v>30</v>
      </c>
      <c r="L9" s="21" t="s">
        <v>38</v>
      </c>
      <c r="M9" s="22" t="s">
        <v>7</v>
      </c>
      <c r="N9" s="21" t="s">
        <v>2</v>
      </c>
      <c r="O9" s="19"/>
      <c r="P9" s="19"/>
      <c r="Q9" s="19"/>
      <c r="R9" s="19"/>
      <c r="S9" s="19"/>
      <c r="T9" s="19"/>
      <c r="U9" s="19"/>
      <c r="V9" s="19"/>
    </row>
    <row r="10" spans="1:22" s="12" customFormat="1" x14ac:dyDescent="0.2">
      <c r="A10" s="25"/>
      <c r="B10" s="25"/>
      <c r="C10" s="7" t="s">
        <v>35</v>
      </c>
      <c r="D10" s="8" t="s">
        <v>11</v>
      </c>
      <c r="E10" s="62"/>
      <c r="F10" s="37"/>
      <c r="G10" s="37"/>
      <c r="H10" s="37"/>
      <c r="I10" s="37"/>
      <c r="J10" s="82"/>
      <c r="K10" s="37"/>
      <c r="L10" s="82"/>
      <c r="M10" s="37"/>
      <c r="N10" s="38">
        <f>SUM(M11:M14)</f>
        <v>0</v>
      </c>
      <c r="O10" s="11" t="s">
        <v>10</v>
      </c>
    </row>
    <row r="11" spans="1:22" s="12" customFormat="1" x14ac:dyDescent="0.2">
      <c r="A11" s="69"/>
      <c r="B11" s="26"/>
      <c r="C11" s="13"/>
      <c r="D11" s="14"/>
      <c r="E11" s="61"/>
      <c r="F11" s="39"/>
      <c r="G11" s="40"/>
      <c r="H11" s="41"/>
      <c r="I11" s="42"/>
      <c r="J11" s="73"/>
      <c r="K11" s="42"/>
      <c r="L11" s="73"/>
      <c r="M11" s="43"/>
      <c r="N11" s="44"/>
      <c r="O11" s="11"/>
    </row>
    <row r="12" spans="1:22" s="12" customFormat="1" x14ac:dyDescent="0.2">
      <c r="A12" s="26">
        <f>IF(H12&lt;&gt;"",1+MAX($A10:A$10),"")</f>
        <v>1</v>
      </c>
      <c r="B12" s="26"/>
      <c r="C12" s="13"/>
      <c r="D12" s="14" t="s">
        <v>12</v>
      </c>
      <c r="E12" s="61">
        <v>1</v>
      </c>
      <c r="F12" s="39">
        <v>0</v>
      </c>
      <c r="G12" s="40">
        <f t="shared" ref="G12:G14" si="0">E12*(1+F12)</f>
        <v>1</v>
      </c>
      <c r="H12" s="41" t="s">
        <v>33</v>
      </c>
      <c r="I12" s="45" t="s">
        <v>28</v>
      </c>
      <c r="J12" s="76"/>
      <c r="K12" s="42"/>
      <c r="L12" s="73"/>
      <c r="M12" s="43" t="str">
        <f>I12</f>
        <v>-</v>
      </c>
      <c r="N12" s="44"/>
      <c r="O12" s="11"/>
    </row>
    <row r="13" spans="1:22" s="12" customFormat="1" x14ac:dyDescent="0.2">
      <c r="A13" s="26">
        <f>IF(H13&lt;&gt;"",1+MAX($A$10:A12),"")</f>
        <v>2</v>
      </c>
      <c r="B13" s="26"/>
      <c r="C13" s="13"/>
      <c r="D13" s="14" t="s">
        <v>13</v>
      </c>
      <c r="E13" s="61">
        <v>1</v>
      </c>
      <c r="F13" s="39">
        <v>0</v>
      </c>
      <c r="G13" s="40">
        <f t="shared" si="0"/>
        <v>1</v>
      </c>
      <c r="H13" s="41" t="s">
        <v>33</v>
      </c>
      <c r="I13" s="76" t="s">
        <v>28</v>
      </c>
      <c r="J13" s="76"/>
      <c r="K13" s="42"/>
      <c r="L13" s="73"/>
      <c r="M13" s="74" t="str">
        <f t="shared" ref="M13:M14" si="1">I13</f>
        <v>-</v>
      </c>
      <c r="N13" s="44"/>
      <c r="O13" s="11"/>
    </row>
    <row r="14" spans="1:22" s="12" customFormat="1" x14ac:dyDescent="0.2">
      <c r="A14" s="26">
        <f>IF(H14&lt;&gt;"",1+MAX($A$10:A13),"")</f>
        <v>3</v>
      </c>
      <c r="B14" s="26"/>
      <c r="C14" s="13"/>
      <c r="D14" s="14" t="s">
        <v>27</v>
      </c>
      <c r="E14" s="61">
        <v>1</v>
      </c>
      <c r="F14" s="39">
        <v>0</v>
      </c>
      <c r="G14" s="40">
        <f t="shared" si="0"/>
        <v>1</v>
      </c>
      <c r="H14" s="41" t="s">
        <v>33</v>
      </c>
      <c r="I14" s="76" t="s">
        <v>28</v>
      </c>
      <c r="J14" s="76"/>
      <c r="K14" s="42"/>
      <c r="L14" s="73"/>
      <c r="M14" s="74" t="str">
        <f t="shared" si="1"/>
        <v>-</v>
      </c>
      <c r="N14" s="44"/>
      <c r="O14" s="11"/>
    </row>
    <row r="15" spans="1:22" s="81" customFormat="1" ht="16.5" thickBot="1" x14ac:dyDescent="0.25">
      <c r="A15" s="25" t="str">
        <f>IF(H15&lt;&gt;"",1+MAX($A$10:A14),"")</f>
        <v/>
      </c>
      <c r="B15" s="25"/>
      <c r="C15" s="78" t="s">
        <v>36</v>
      </c>
      <c r="D15" s="79" t="s">
        <v>37</v>
      </c>
      <c r="E15" s="77"/>
      <c r="F15" s="82"/>
      <c r="G15" s="82"/>
      <c r="H15" s="82"/>
      <c r="I15" s="82"/>
      <c r="J15" s="82"/>
      <c r="K15" s="82"/>
      <c r="L15" s="82"/>
      <c r="M15" s="82"/>
      <c r="N15" s="83">
        <f>SUM(M16:M102)</f>
        <v>0</v>
      </c>
      <c r="O15" s="80" t="s">
        <v>10</v>
      </c>
    </row>
    <row r="16" spans="1:22" s="93" customFormat="1" ht="16.5" thickBot="1" x14ac:dyDescent="0.25">
      <c r="A16" s="69" t="str">
        <f>IF(E16&lt;&gt;"",1+MAX($A$7:A15),"")</f>
        <v/>
      </c>
      <c r="B16" s="68"/>
      <c r="C16" s="92"/>
      <c r="D16" s="92" t="s">
        <v>122</v>
      </c>
      <c r="E16" s="92"/>
      <c r="F16" s="70"/>
      <c r="G16" s="71"/>
      <c r="H16" s="72"/>
      <c r="I16" s="76"/>
      <c r="J16" s="76"/>
      <c r="K16" s="73"/>
      <c r="L16" s="73"/>
      <c r="M16" s="74"/>
      <c r="N16" s="75"/>
      <c r="O16" s="81"/>
      <c r="P16" s="81"/>
      <c r="Q16" s="80"/>
    </row>
    <row r="17" spans="1:15" s="81" customFormat="1" x14ac:dyDescent="0.2">
      <c r="A17" s="69" t="str">
        <f>IF(H17&lt;&gt;"",1+MAX($A$10:A15),"")</f>
        <v/>
      </c>
      <c r="B17" s="68"/>
      <c r="C17" s="68"/>
      <c r="D17" s="88" t="s">
        <v>44</v>
      </c>
      <c r="E17" s="86"/>
      <c r="F17" s="70"/>
      <c r="G17" s="71"/>
      <c r="H17" s="72"/>
      <c r="I17" s="76"/>
      <c r="J17" s="76"/>
      <c r="K17" s="73"/>
      <c r="L17" s="73"/>
      <c r="M17" s="74"/>
      <c r="N17" s="75"/>
      <c r="O17" s="80"/>
    </row>
    <row r="18" spans="1:15" s="81" customFormat="1" ht="15" customHeight="1" x14ac:dyDescent="0.2">
      <c r="A18" s="69">
        <f>IF(H18&lt;&gt;"",1+MAX($A$10:A17),"")</f>
        <v>4</v>
      </c>
      <c r="B18" s="69" t="s">
        <v>118</v>
      </c>
      <c r="C18" s="84"/>
      <c r="D18" s="85" t="s">
        <v>45</v>
      </c>
      <c r="E18" s="86">
        <v>1248</v>
      </c>
      <c r="F18" s="70">
        <v>0.05</v>
      </c>
      <c r="G18" s="71">
        <f t="shared" ref="G18:G22" si="2">CEILING(E18*(1+F18),1)</f>
        <v>1311</v>
      </c>
      <c r="H18" s="72" t="s">
        <v>32</v>
      </c>
      <c r="I18" s="76"/>
      <c r="J18" s="76">
        <f t="shared" ref="J18:J22" si="3">I18*G18</f>
        <v>0</v>
      </c>
      <c r="K18" s="73"/>
      <c r="L18" s="73">
        <f t="shared" ref="L18:L22" si="4">K18*G18</f>
        <v>0</v>
      </c>
      <c r="M18" s="74">
        <f t="shared" ref="M18:M22" si="5">(I18+K18)*G18</f>
        <v>0</v>
      </c>
      <c r="N18" s="75"/>
      <c r="O18" s="80"/>
    </row>
    <row r="19" spans="1:15" s="81" customFormat="1" ht="15" customHeight="1" x14ac:dyDescent="0.2">
      <c r="A19" s="69">
        <f>IF(H19&lt;&gt;"",1+MAX($A$10:A18),"")</f>
        <v>5</v>
      </c>
      <c r="B19" s="69" t="s">
        <v>118</v>
      </c>
      <c r="C19" s="84"/>
      <c r="D19" s="85" t="s">
        <v>45</v>
      </c>
      <c r="E19" s="86">
        <v>627</v>
      </c>
      <c r="F19" s="70">
        <v>0.05</v>
      </c>
      <c r="G19" s="71">
        <f t="shared" ref="G19" si="6">CEILING(E19*(1+F19),1)</f>
        <v>659</v>
      </c>
      <c r="H19" s="72" t="s">
        <v>34</v>
      </c>
      <c r="I19" s="76"/>
      <c r="J19" s="76">
        <f t="shared" ref="J19" si="7">I19*G19</f>
        <v>0</v>
      </c>
      <c r="K19" s="73"/>
      <c r="L19" s="73">
        <f t="shared" ref="L19" si="8">K19*G19</f>
        <v>0</v>
      </c>
      <c r="M19" s="74">
        <f t="shared" ref="M19" si="9">(I19+K19)*G19</f>
        <v>0</v>
      </c>
      <c r="N19" s="75"/>
      <c r="O19" s="80"/>
    </row>
    <row r="20" spans="1:15" s="81" customFormat="1" x14ac:dyDescent="0.2">
      <c r="A20" s="69">
        <f>IF(H20&lt;&gt;"",1+MAX($A$10:A19),"")</f>
        <v>6</v>
      </c>
      <c r="B20" s="69" t="s">
        <v>118</v>
      </c>
      <c r="C20" s="68"/>
      <c r="D20" s="85" t="s">
        <v>47</v>
      </c>
      <c r="E20" s="89">
        <v>15</v>
      </c>
      <c r="F20" s="70">
        <v>0</v>
      </c>
      <c r="G20" s="71">
        <f>CEILING(E20*(1+F20),1)</f>
        <v>15</v>
      </c>
      <c r="H20" s="72" t="s">
        <v>31</v>
      </c>
      <c r="I20" s="76"/>
      <c r="J20" s="76">
        <f>I20*G20</f>
        <v>0</v>
      </c>
      <c r="K20" s="73"/>
      <c r="L20" s="73">
        <f>K20*G20</f>
        <v>0</v>
      </c>
      <c r="M20" s="74">
        <f>(I20+K20)*G20</f>
        <v>0</v>
      </c>
      <c r="N20" s="75"/>
      <c r="O20" s="80"/>
    </row>
    <row r="21" spans="1:15" s="81" customFormat="1" x14ac:dyDescent="0.2">
      <c r="A21" s="69">
        <f>IF(H21&lt;&gt;"",1+MAX($A$10:A20),"")</f>
        <v>7</v>
      </c>
      <c r="B21" s="69" t="s">
        <v>118</v>
      </c>
      <c r="C21" s="68"/>
      <c r="D21" s="85" t="s">
        <v>48</v>
      </c>
      <c r="E21" s="89">
        <v>25</v>
      </c>
      <c r="F21" s="70">
        <v>0</v>
      </c>
      <c r="G21" s="71">
        <f>CEILING(E21*(1+F21),1)</f>
        <v>25</v>
      </c>
      <c r="H21" s="72" t="s">
        <v>31</v>
      </c>
      <c r="I21" s="76"/>
      <c r="J21" s="76">
        <f>I21*G21</f>
        <v>0</v>
      </c>
      <c r="K21" s="73"/>
      <c r="L21" s="73">
        <f>K21*G21</f>
        <v>0</v>
      </c>
      <c r="M21" s="74">
        <f>(I21+K21)*G21</f>
        <v>0</v>
      </c>
      <c r="N21" s="75"/>
      <c r="O21" s="80"/>
    </row>
    <row r="22" spans="1:15" s="81" customFormat="1" x14ac:dyDescent="0.2">
      <c r="A22" s="69">
        <f>IF(H22&lt;&gt;"",1+MAX($A$10:A21),"")</f>
        <v>8</v>
      </c>
      <c r="B22" s="69" t="s">
        <v>118</v>
      </c>
      <c r="C22" s="84"/>
      <c r="D22" s="85" t="s">
        <v>46</v>
      </c>
      <c r="E22" s="86">
        <v>16</v>
      </c>
      <c r="F22" s="70">
        <v>0</v>
      </c>
      <c r="G22" s="71">
        <f t="shared" si="2"/>
        <v>16</v>
      </c>
      <c r="H22" s="72" t="s">
        <v>31</v>
      </c>
      <c r="I22" s="76"/>
      <c r="J22" s="76">
        <f t="shared" si="3"/>
        <v>0</v>
      </c>
      <c r="K22" s="73"/>
      <c r="L22" s="73">
        <f t="shared" si="4"/>
        <v>0</v>
      </c>
      <c r="M22" s="74">
        <f t="shared" si="5"/>
        <v>0</v>
      </c>
      <c r="N22" s="75"/>
      <c r="O22" s="80"/>
    </row>
    <row r="23" spans="1:15" s="81" customFormat="1" x14ac:dyDescent="0.2">
      <c r="A23" s="69">
        <f>IF(H23&lt;&gt;"",1+MAX($A$10:A22),"")</f>
        <v>9</v>
      </c>
      <c r="B23" s="69" t="s">
        <v>118</v>
      </c>
      <c r="C23" s="68"/>
      <c r="D23" s="85" t="s">
        <v>49</v>
      </c>
      <c r="E23" s="89">
        <v>20</v>
      </c>
      <c r="F23" s="70">
        <v>0</v>
      </c>
      <c r="G23" s="71">
        <f t="shared" ref="G23" si="10">CEILING(E23*(1+F23),1)</f>
        <v>20</v>
      </c>
      <c r="H23" s="72" t="s">
        <v>31</v>
      </c>
      <c r="I23" s="76"/>
      <c r="J23" s="76">
        <f t="shared" ref="J23" si="11">I23*G23</f>
        <v>0</v>
      </c>
      <c r="K23" s="73"/>
      <c r="L23" s="73">
        <f t="shared" ref="L23" si="12">K23*G23</f>
        <v>0</v>
      </c>
      <c r="M23" s="74">
        <f t="shared" ref="M23" si="13">(I23+K23)*G23</f>
        <v>0</v>
      </c>
      <c r="N23" s="75"/>
      <c r="O23" s="80"/>
    </row>
    <row r="24" spans="1:15" s="81" customFormat="1" x14ac:dyDescent="0.2">
      <c r="A24" s="69" t="str">
        <f>IF(H24&lt;&gt;"",1+MAX($A$10:A23),"")</f>
        <v/>
      </c>
      <c r="B24" s="69"/>
      <c r="C24" s="68"/>
      <c r="D24" s="88" t="s">
        <v>51</v>
      </c>
      <c r="E24" s="89"/>
      <c r="F24" s="70"/>
      <c r="G24" s="71"/>
      <c r="H24" s="72"/>
      <c r="I24" s="76"/>
      <c r="J24" s="76"/>
      <c r="K24" s="73"/>
      <c r="L24" s="73"/>
      <c r="M24" s="74"/>
      <c r="N24" s="75"/>
      <c r="O24" s="80"/>
    </row>
    <row r="25" spans="1:15" s="81" customFormat="1" x14ac:dyDescent="0.2">
      <c r="A25" s="69">
        <f>IF(H25&lt;&gt;"",1+MAX($A$10:A24),"")</f>
        <v>10</v>
      </c>
      <c r="B25" s="69" t="s">
        <v>118</v>
      </c>
      <c r="C25" s="68"/>
      <c r="D25" s="89" t="s">
        <v>50</v>
      </c>
      <c r="E25" s="89">
        <v>458</v>
      </c>
      <c r="F25" s="70">
        <v>0.05</v>
      </c>
      <c r="G25" s="71">
        <f t="shared" ref="G25:G26" si="14">CEILING(E25*(1+F25),1)</f>
        <v>481</v>
      </c>
      <c r="H25" s="72" t="s">
        <v>32</v>
      </c>
      <c r="I25" s="76"/>
      <c r="J25" s="76">
        <f t="shared" ref="J25:J26" si="15">I25*G25</f>
        <v>0</v>
      </c>
      <c r="K25" s="73"/>
      <c r="L25" s="73">
        <f t="shared" ref="L25:L26" si="16">K25*G25</f>
        <v>0</v>
      </c>
      <c r="M25" s="74">
        <f t="shared" ref="M25:M26" si="17">(I25+K25)*G25</f>
        <v>0</v>
      </c>
      <c r="N25" s="75"/>
      <c r="O25" s="80"/>
    </row>
    <row r="26" spans="1:15" s="81" customFormat="1" x14ac:dyDescent="0.2">
      <c r="A26" s="69">
        <f>IF(H26&lt;&gt;"",1+MAX($A$10:A25),"")</f>
        <v>11</v>
      </c>
      <c r="B26" s="69" t="s">
        <v>118</v>
      </c>
      <c r="C26" s="68"/>
      <c r="D26" s="89" t="s">
        <v>50</v>
      </c>
      <c r="E26" s="89">
        <v>455</v>
      </c>
      <c r="F26" s="70">
        <v>0.05</v>
      </c>
      <c r="G26" s="71">
        <f t="shared" si="14"/>
        <v>478</v>
      </c>
      <c r="H26" s="72" t="s">
        <v>34</v>
      </c>
      <c r="I26" s="76"/>
      <c r="J26" s="76">
        <f t="shared" si="15"/>
        <v>0</v>
      </c>
      <c r="K26" s="73"/>
      <c r="L26" s="73">
        <f t="shared" si="16"/>
        <v>0</v>
      </c>
      <c r="M26" s="74">
        <f t="shared" si="17"/>
        <v>0</v>
      </c>
      <c r="N26" s="75"/>
      <c r="O26" s="80"/>
    </row>
    <row r="27" spans="1:15" s="81" customFormat="1" x14ac:dyDescent="0.2">
      <c r="A27" s="69">
        <f>IF(H27&lt;&gt;"",1+MAX($A$10:A26),"")</f>
        <v>12</v>
      </c>
      <c r="B27" s="69" t="s">
        <v>118</v>
      </c>
      <c r="C27" s="68"/>
      <c r="D27" s="89" t="s">
        <v>52</v>
      </c>
      <c r="E27" s="89">
        <v>13</v>
      </c>
      <c r="F27" s="70">
        <v>0</v>
      </c>
      <c r="G27" s="71">
        <f t="shared" ref="G27" si="18">CEILING(E27*(1+F27),1)</f>
        <v>13</v>
      </c>
      <c r="H27" s="72" t="s">
        <v>31</v>
      </c>
      <c r="I27" s="76"/>
      <c r="J27" s="76">
        <f t="shared" ref="J27" si="19">I27*G27</f>
        <v>0</v>
      </c>
      <c r="K27" s="73"/>
      <c r="L27" s="73">
        <f t="shared" ref="L27" si="20">K27*G27</f>
        <v>0</v>
      </c>
      <c r="M27" s="74">
        <f t="shared" ref="M27" si="21">(I27+K27)*G27</f>
        <v>0</v>
      </c>
      <c r="N27" s="75"/>
      <c r="O27" s="80"/>
    </row>
    <row r="28" spans="1:15" s="81" customFormat="1" x14ac:dyDescent="0.2">
      <c r="A28" s="69">
        <f>IF(H28&lt;&gt;"",1+MAX($A$10:A27),"")</f>
        <v>13</v>
      </c>
      <c r="B28" s="69" t="s">
        <v>118</v>
      </c>
      <c r="C28" s="68"/>
      <c r="D28" s="89" t="s">
        <v>54</v>
      </c>
      <c r="E28" s="89">
        <v>16</v>
      </c>
      <c r="F28" s="70">
        <v>0</v>
      </c>
      <c r="G28" s="71">
        <f>CEILING(E28*(1+F28),1)</f>
        <v>16</v>
      </c>
      <c r="H28" s="72" t="s">
        <v>31</v>
      </c>
      <c r="I28" s="76"/>
      <c r="J28" s="76">
        <f>I28*G28</f>
        <v>0</v>
      </c>
      <c r="K28" s="73"/>
      <c r="L28" s="73">
        <f>K28*G28</f>
        <v>0</v>
      </c>
      <c r="M28" s="74">
        <f>(I28+K28)*G28</f>
        <v>0</v>
      </c>
      <c r="N28" s="75"/>
      <c r="O28" s="80"/>
    </row>
    <row r="29" spans="1:15" s="81" customFormat="1" x14ac:dyDescent="0.2">
      <c r="A29" s="69">
        <f>IF(H29&lt;&gt;"",1+MAX($A$10:A28),"")</f>
        <v>14</v>
      </c>
      <c r="B29" s="69" t="s">
        <v>118</v>
      </c>
      <c r="C29" s="68"/>
      <c r="D29" s="89" t="s">
        <v>53</v>
      </c>
      <c r="E29" s="89">
        <v>14</v>
      </c>
      <c r="F29" s="70">
        <v>0</v>
      </c>
      <c r="G29" s="71">
        <f>CEILING(E29*(1+F29),1)</f>
        <v>14</v>
      </c>
      <c r="H29" s="72" t="s">
        <v>31</v>
      </c>
      <c r="I29" s="76"/>
      <c r="J29" s="76">
        <f>I29*G29</f>
        <v>0</v>
      </c>
      <c r="K29" s="73"/>
      <c r="L29" s="73">
        <f>K29*G29</f>
        <v>0</v>
      </c>
      <c r="M29" s="74">
        <f>(I29+K29)*G29</f>
        <v>0</v>
      </c>
      <c r="N29" s="75"/>
      <c r="O29" s="80"/>
    </row>
    <row r="30" spans="1:15" s="81" customFormat="1" x14ac:dyDescent="0.2">
      <c r="A30" s="69">
        <f>IF(H30&lt;&gt;"",1+MAX($A$10:A29),"")</f>
        <v>15</v>
      </c>
      <c r="B30" s="69" t="s">
        <v>118</v>
      </c>
      <c r="C30" s="68"/>
      <c r="D30" s="90" t="s">
        <v>55</v>
      </c>
      <c r="E30" s="89">
        <v>143</v>
      </c>
      <c r="F30" s="70">
        <v>0.05</v>
      </c>
      <c r="G30" s="71">
        <f t="shared" ref="G30:G32" si="22">CEILING(E30*(1+F30),1)</f>
        <v>151</v>
      </c>
      <c r="H30" s="72" t="s">
        <v>32</v>
      </c>
      <c r="I30" s="76"/>
      <c r="J30" s="76">
        <f t="shared" ref="J30:J32" si="23">I30*G30</f>
        <v>0</v>
      </c>
      <c r="K30" s="73"/>
      <c r="L30" s="73">
        <f t="shared" ref="L30:L32" si="24">K30*G30</f>
        <v>0</v>
      </c>
      <c r="M30" s="74">
        <f t="shared" ref="M30:M32" si="25">(I30+K30)*G30</f>
        <v>0</v>
      </c>
      <c r="N30" s="75"/>
      <c r="O30" s="80"/>
    </row>
    <row r="31" spans="1:15" s="81" customFormat="1" x14ac:dyDescent="0.2">
      <c r="A31" s="69">
        <f>IF(H31&lt;&gt;"",1+MAX($A$10:A30),"")</f>
        <v>16</v>
      </c>
      <c r="B31" s="69" t="s">
        <v>118</v>
      </c>
      <c r="C31" s="68"/>
      <c r="D31" s="89" t="s">
        <v>55</v>
      </c>
      <c r="E31" s="89">
        <v>142</v>
      </c>
      <c r="F31" s="70">
        <v>0.05</v>
      </c>
      <c r="G31" s="71">
        <f t="shared" si="22"/>
        <v>150</v>
      </c>
      <c r="H31" s="72" t="s">
        <v>34</v>
      </c>
      <c r="I31" s="76"/>
      <c r="J31" s="76">
        <f t="shared" si="23"/>
        <v>0</v>
      </c>
      <c r="K31" s="73"/>
      <c r="L31" s="73">
        <f t="shared" si="24"/>
        <v>0</v>
      </c>
      <c r="M31" s="74">
        <f t="shared" si="25"/>
        <v>0</v>
      </c>
      <c r="N31" s="75"/>
      <c r="O31" s="80"/>
    </row>
    <row r="32" spans="1:15" s="81" customFormat="1" x14ac:dyDescent="0.2">
      <c r="A32" s="69">
        <f>IF(H32&lt;&gt;"",1+MAX($A$10:A31),"")</f>
        <v>17</v>
      </c>
      <c r="B32" s="69" t="s">
        <v>118</v>
      </c>
      <c r="C32" s="68"/>
      <c r="D32" s="89" t="s">
        <v>56</v>
      </c>
      <c r="E32" s="89">
        <v>15</v>
      </c>
      <c r="F32" s="70">
        <v>0</v>
      </c>
      <c r="G32" s="71">
        <f t="shared" si="22"/>
        <v>15</v>
      </c>
      <c r="H32" s="72" t="s">
        <v>31</v>
      </c>
      <c r="I32" s="76"/>
      <c r="J32" s="76">
        <f t="shared" si="23"/>
        <v>0</v>
      </c>
      <c r="K32" s="73"/>
      <c r="L32" s="73">
        <f t="shared" si="24"/>
        <v>0</v>
      </c>
      <c r="M32" s="74">
        <f t="shared" si="25"/>
        <v>0</v>
      </c>
      <c r="N32" s="75"/>
      <c r="O32" s="80"/>
    </row>
    <row r="33" spans="1:15" s="81" customFormat="1" x14ac:dyDescent="0.2">
      <c r="A33" s="69">
        <f>IF(H33&lt;&gt;"",1+MAX($A$10:A32),"")</f>
        <v>18</v>
      </c>
      <c r="B33" s="69" t="s">
        <v>118</v>
      </c>
      <c r="C33" s="68"/>
      <c r="D33" s="89" t="s">
        <v>57</v>
      </c>
      <c r="E33" s="89">
        <v>4</v>
      </c>
      <c r="F33" s="70">
        <v>0</v>
      </c>
      <c r="G33" s="71">
        <f>CEILING(E33*(1+F33),1)</f>
        <v>4</v>
      </c>
      <c r="H33" s="72" t="s">
        <v>31</v>
      </c>
      <c r="I33" s="76"/>
      <c r="J33" s="76">
        <f>I33*G33</f>
        <v>0</v>
      </c>
      <c r="K33" s="73"/>
      <c r="L33" s="73">
        <f>K33*G33</f>
        <v>0</v>
      </c>
      <c r="M33" s="74">
        <f>(I33+K33)*G33</f>
        <v>0</v>
      </c>
      <c r="N33" s="75"/>
      <c r="O33" s="80"/>
    </row>
    <row r="34" spans="1:15" s="81" customFormat="1" x14ac:dyDescent="0.2">
      <c r="A34" s="69">
        <f>IF(H34&lt;&gt;"",1+MAX($A$10:A33),"")</f>
        <v>19</v>
      </c>
      <c r="B34" s="69" t="s">
        <v>118</v>
      </c>
      <c r="C34" s="68"/>
      <c r="D34" s="90" t="s">
        <v>58</v>
      </c>
      <c r="E34" s="89">
        <v>653</v>
      </c>
      <c r="F34" s="70">
        <v>0.05</v>
      </c>
      <c r="G34" s="71">
        <f t="shared" ref="G34:G36" si="26">CEILING(E34*(1+F34),1)</f>
        <v>686</v>
      </c>
      <c r="H34" s="72" t="s">
        <v>32</v>
      </c>
      <c r="I34" s="76"/>
      <c r="J34" s="76">
        <f t="shared" ref="J34:J36" si="27">I34*G34</f>
        <v>0</v>
      </c>
      <c r="K34" s="73"/>
      <c r="L34" s="73">
        <f t="shared" ref="L34:L36" si="28">K34*G34</f>
        <v>0</v>
      </c>
      <c r="M34" s="74">
        <f t="shared" ref="M34:M36" si="29">(I34+K34)*G34</f>
        <v>0</v>
      </c>
      <c r="N34" s="75"/>
      <c r="O34" s="80"/>
    </row>
    <row r="35" spans="1:15" s="81" customFormat="1" x14ac:dyDescent="0.2">
      <c r="A35" s="69">
        <f>IF(H35&lt;&gt;"",1+MAX($A$10:A34),"")</f>
        <v>20</v>
      </c>
      <c r="B35" s="69" t="s">
        <v>118</v>
      </c>
      <c r="C35" s="68"/>
      <c r="D35" s="89" t="s">
        <v>58</v>
      </c>
      <c r="E35" s="89">
        <v>650</v>
      </c>
      <c r="F35" s="70">
        <v>0.05</v>
      </c>
      <c r="G35" s="71">
        <f t="shared" si="26"/>
        <v>683</v>
      </c>
      <c r="H35" s="72" t="s">
        <v>34</v>
      </c>
      <c r="I35" s="76"/>
      <c r="J35" s="76">
        <f t="shared" si="27"/>
        <v>0</v>
      </c>
      <c r="K35" s="73"/>
      <c r="L35" s="73">
        <f t="shared" si="28"/>
        <v>0</v>
      </c>
      <c r="M35" s="74">
        <f t="shared" si="29"/>
        <v>0</v>
      </c>
      <c r="N35" s="75"/>
      <c r="O35" s="80"/>
    </row>
    <row r="36" spans="1:15" s="81" customFormat="1" x14ac:dyDescent="0.2">
      <c r="A36" s="69">
        <f>IF(H36&lt;&gt;"",1+MAX($A$10:A35),"")</f>
        <v>21</v>
      </c>
      <c r="B36" s="69" t="s">
        <v>118</v>
      </c>
      <c r="C36" s="68"/>
      <c r="D36" s="89" t="s">
        <v>59</v>
      </c>
      <c r="E36" s="89">
        <v>31</v>
      </c>
      <c r="F36" s="70">
        <v>0</v>
      </c>
      <c r="G36" s="71">
        <f t="shared" si="26"/>
        <v>31</v>
      </c>
      <c r="H36" s="72" t="s">
        <v>31</v>
      </c>
      <c r="I36" s="76"/>
      <c r="J36" s="76">
        <f t="shared" si="27"/>
        <v>0</v>
      </c>
      <c r="K36" s="73"/>
      <c r="L36" s="73">
        <f t="shared" si="28"/>
        <v>0</v>
      </c>
      <c r="M36" s="74">
        <f t="shared" si="29"/>
        <v>0</v>
      </c>
      <c r="N36" s="75"/>
      <c r="O36" s="80"/>
    </row>
    <row r="37" spans="1:15" s="81" customFormat="1" x14ac:dyDescent="0.2">
      <c r="A37" s="69" t="str">
        <f>IF(H37&lt;&gt;"",1+MAX($A$10:A36),"")</f>
        <v/>
      </c>
      <c r="B37" s="68"/>
      <c r="C37" s="68"/>
      <c r="D37" s="88" t="s">
        <v>60</v>
      </c>
      <c r="E37" s="89"/>
      <c r="F37" s="70"/>
      <c r="G37" s="71"/>
      <c r="H37" s="72"/>
      <c r="I37" s="76"/>
      <c r="J37" s="76"/>
      <c r="K37" s="73"/>
      <c r="L37" s="73"/>
      <c r="M37" s="74"/>
      <c r="N37" s="75"/>
      <c r="O37" s="80"/>
    </row>
    <row r="38" spans="1:15" s="81" customFormat="1" x14ac:dyDescent="0.2">
      <c r="A38" s="69">
        <f>IF(H38&lt;&gt;"",1+MAX($A$10:A37),"")</f>
        <v>22</v>
      </c>
      <c r="B38" s="69" t="s">
        <v>119</v>
      </c>
      <c r="C38" s="68"/>
      <c r="D38" s="89" t="s">
        <v>61</v>
      </c>
      <c r="E38" s="89">
        <v>1342</v>
      </c>
      <c r="F38" s="70">
        <v>0.05</v>
      </c>
      <c r="G38" s="71">
        <f t="shared" ref="G38:G40" si="30">CEILING(E38*(1+F38),1)</f>
        <v>1410</v>
      </c>
      <c r="H38" s="72" t="s">
        <v>32</v>
      </c>
      <c r="I38" s="76"/>
      <c r="J38" s="76">
        <f t="shared" ref="J38:J40" si="31">I38*G38</f>
        <v>0</v>
      </c>
      <c r="K38" s="73"/>
      <c r="L38" s="73">
        <f t="shared" ref="L38:L40" si="32">K38*G38</f>
        <v>0</v>
      </c>
      <c r="M38" s="74">
        <f t="shared" ref="M38:M40" si="33">(I38+K38)*G38</f>
        <v>0</v>
      </c>
      <c r="N38" s="75"/>
      <c r="O38" s="80"/>
    </row>
    <row r="39" spans="1:15" s="81" customFormat="1" x14ac:dyDescent="0.2">
      <c r="A39" s="69">
        <f>IF(H39&lt;&gt;"",1+MAX($A$10:A38),"")</f>
        <v>23</v>
      </c>
      <c r="B39" s="69" t="s">
        <v>119</v>
      </c>
      <c r="C39" s="68"/>
      <c r="D39" s="89" t="s">
        <v>61</v>
      </c>
      <c r="E39" s="89">
        <v>1009</v>
      </c>
      <c r="F39" s="70">
        <v>0.05</v>
      </c>
      <c r="G39" s="71">
        <f t="shared" si="30"/>
        <v>1060</v>
      </c>
      <c r="H39" s="72" t="s">
        <v>34</v>
      </c>
      <c r="I39" s="76"/>
      <c r="J39" s="76">
        <f t="shared" si="31"/>
        <v>0</v>
      </c>
      <c r="K39" s="73"/>
      <c r="L39" s="73">
        <f t="shared" si="32"/>
        <v>0</v>
      </c>
      <c r="M39" s="74">
        <f t="shared" si="33"/>
        <v>0</v>
      </c>
      <c r="N39" s="75"/>
      <c r="O39" s="80"/>
    </row>
    <row r="40" spans="1:15" s="81" customFormat="1" x14ac:dyDescent="0.2">
      <c r="A40" s="69">
        <f>IF(H40&lt;&gt;"",1+MAX($A$10:A39),"")</f>
        <v>24</v>
      </c>
      <c r="B40" s="69" t="s">
        <v>119</v>
      </c>
      <c r="C40" s="68"/>
      <c r="D40" s="89" t="s">
        <v>62</v>
      </c>
      <c r="E40" s="89">
        <v>30</v>
      </c>
      <c r="F40" s="70">
        <v>0</v>
      </c>
      <c r="G40" s="71">
        <f t="shared" si="30"/>
        <v>30</v>
      </c>
      <c r="H40" s="72" t="s">
        <v>31</v>
      </c>
      <c r="I40" s="76"/>
      <c r="J40" s="76">
        <f t="shared" si="31"/>
        <v>0</v>
      </c>
      <c r="K40" s="73"/>
      <c r="L40" s="73">
        <f t="shared" si="32"/>
        <v>0</v>
      </c>
      <c r="M40" s="74">
        <f t="shared" si="33"/>
        <v>0</v>
      </c>
      <c r="N40" s="75"/>
      <c r="O40" s="80"/>
    </row>
    <row r="41" spans="1:15" s="81" customFormat="1" x14ac:dyDescent="0.2">
      <c r="A41" s="69">
        <f>IF(H41&lt;&gt;"",1+MAX($A$10:A40),"")</f>
        <v>25</v>
      </c>
      <c r="B41" s="69" t="s">
        <v>119</v>
      </c>
      <c r="C41" s="68"/>
      <c r="D41" s="89" t="s">
        <v>64</v>
      </c>
      <c r="E41" s="89">
        <v>24</v>
      </c>
      <c r="F41" s="70">
        <v>0</v>
      </c>
      <c r="G41" s="71">
        <f t="shared" ref="G41:G42" si="34">CEILING(E41*(1+F41),1)</f>
        <v>24</v>
      </c>
      <c r="H41" s="72" t="s">
        <v>31</v>
      </c>
      <c r="I41" s="76"/>
      <c r="J41" s="76">
        <f t="shared" ref="J41:J42" si="35">I41*G41</f>
        <v>0</v>
      </c>
      <c r="K41" s="73"/>
      <c r="L41" s="73">
        <f t="shared" ref="L41:L42" si="36">K41*G41</f>
        <v>0</v>
      </c>
      <c r="M41" s="74">
        <f t="shared" ref="M41:M42" si="37">(I41+K41)*G41</f>
        <v>0</v>
      </c>
      <c r="N41" s="75"/>
      <c r="O41" s="80"/>
    </row>
    <row r="42" spans="1:15" s="81" customFormat="1" x14ac:dyDescent="0.2">
      <c r="A42" s="69">
        <f>IF(H42&lt;&gt;"",1+MAX($A$10:A41),"")</f>
        <v>26</v>
      </c>
      <c r="B42" s="69" t="s">
        <v>119</v>
      </c>
      <c r="C42" s="68"/>
      <c r="D42" s="89" t="s">
        <v>63</v>
      </c>
      <c r="E42" s="89">
        <v>4</v>
      </c>
      <c r="F42" s="70">
        <v>0</v>
      </c>
      <c r="G42" s="71">
        <f t="shared" si="34"/>
        <v>4</v>
      </c>
      <c r="H42" s="72" t="s">
        <v>31</v>
      </c>
      <c r="I42" s="76"/>
      <c r="J42" s="76">
        <f t="shared" si="35"/>
        <v>0</v>
      </c>
      <c r="K42" s="73"/>
      <c r="L42" s="73">
        <f t="shared" si="36"/>
        <v>0</v>
      </c>
      <c r="M42" s="74">
        <f t="shared" si="37"/>
        <v>0</v>
      </c>
      <c r="N42" s="75"/>
      <c r="O42" s="80"/>
    </row>
    <row r="43" spans="1:15" s="81" customFormat="1" x14ac:dyDescent="0.2">
      <c r="A43" s="69" t="str">
        <f>IF(H43&lt;&gt;"",1+MAX($A$10:A42),"")</f>
        <v/>
      </c>
      <c r="B43" s="68"/>
      <c r="C43" s="68"/>
      <c r="D43" s="88" t="s">
        <v>65</v>
      </c>
      <c r="E43" s="89"/>
      <c r="F43" s="70"/>
      <c r="G43" s="71"/>
      <c r="H43" s="72"/>
      <c r="I43" s="76"/>
      <c r="J43" s="76"/>
      <c r="K43" s="73"/>
      <c r="L43" s="73"/>
      <c r="M43" s="74"/>
      <c r="N43" s="75"/>
      <c r="O43" s="80"/>
    </row>
    <row r="44" spans="1:15" s="81" customFormat="1" x14ac:dyDescent="0.2">
      <c r="A44" s="69">
        <f>IF(H44&lt;&gt;"",1+MAX($A$10:A43),"")</f>
        <v>27</v>
      </c>
      <c r="B44" s="68" t="s">
        <v>120</v>
      </c>
      <c r="C44" s="68"/>
      <c r="D44" s="89" t="s">
        <v>66</v>
      </c>
      <c r="E44" s="89">
        <v>73</v>
      </c>
      <c r="F44" s="70">
        <v>0.05</v>
      </c>
      <c r="G44" s="71">
        <f t="shared" ref="G44" si="38">CEILING(E44*(1+F44),1)</f>
        <v>77</v>
      </c>
      <c r="H44" s="72" t="s">
        <v>34</v>
      </c>
      <c r="I44" s="76"/>
      <c r="J44" s="76">
        <f t="shared" ref="J44" si="39">I44*G44</f>
        <v>0</v>
      </c>
      <c r="K44" s="73"/>
      <c r="L44" s="73">
        <f t="shared" ref="L44" si="40">K44*G44</f>
        <v>0</v>
      </c>
      <c r="M44" s="74">
        <f t="shared" ref="M44" si="41">(I44+K44)*G44</f>
        <v>0</v>
      </c>
      <c r="N44" s="75"/>
      <c r="O44" s="80"/>
    </row>
    <row r="45" spans="1:15" s="81" customFormat="1" x14ac:dyDescent="0.2">
      <c r="A45" s="69">
        <f>IF(H45&lt;&gt;"",1+MAX($A$10:A44),"")</f>
        <v>28</v>
      </c>
      <c r="B45" s="68" t="s">
        <v>120</v>
      </c>
      <c r="C45" s="68"/>
      <c r="D45" s="89" t="s">
        <v>67</v>
      </c>
      <c r="E45" s="89">
        <v>1</v>
      </c>
      <c r="F45" s="70">
        <v>0</v>
      </c>
      <c r="G45" s="71">
        <f t="shared" ref="G45" si="42">CEILING(E45*(1+F45),1)</f>
        <v>1</v>
      </c>
      <c r="H45" s="72" t="s">
        <v>31</v>
      </c>
      <c r="I45" s="76"/>
      <c r="J45" s="76">
        <f t="shared" ref="J45" si="43">I45*G45</f>
        <v>0</v>
      </c>
      <c r="K45" s="73"/>
      <c r="L45" s="73">
        <f t="shared" ref="L45" si="44">K45*G45</f>
        <v>0</v>
      </c>
      <c r="M45" s="74">
        <f t="shared" ref="M45" si="45">(I45+K45)*G45</f>
        <v>0</v>
      </c>
      <c r="N45" s="75"/>
      <c r="O45" s="80"/>
    </row>
    <row r="46" spans="1:15" s="81" customFormat="1" x14ac:dyDescent="0.2">
      <c r="A46" s="69">
        <f>IF(H46&lt;&gt;"",1+MAX($A$10:A45),"")</f>
        <v>29</v>
      </c>
      <c r="B46" s="68" t="s">
        <v>120</v>
      </c>
      <c r="C46" s="68"/>
      <c r="D46" s="89" t="s">
        <v>68</v>
      </c>
      <c r="E46" s="89">
        <v>2</v>
      </c>
      <c r="F46" s="70">
        <v>0</v>
      </c>
      <c r="G46" s="71">
        <f t="shared" ref="G46:G52" si="46">CEILING(E46*(1+F46),1)</f>
        <v>2</v>
      </c>
      <c r="H46" s="72" t="s">
        <v>31</v>
      </c>
      <c r="I46" s="76"/>
      <c r="J46" s="76">
        <f t="shared" ref="J46:J52" si="47">I46*G46</f>
        <v>0</v>
      </c>
      <c r="K46" s="73"/>
      <c r="L46" s="73">
        <f t="shared" ref="L46:L52" si="48">K46*G46</f>
        <v>0</v>
      </c>
      <c r="M46" s="74">
        <f t="shared" ref="M46:M52" si="49">(I46+K46)*G46</f>
        <v>0</v>
      </c>
      <c r="N46" s="75"/>
      <c r="O46" s="80"/>
    </row>
    <row r="47" spans="1:15" s="81" customFormat="1" x14ac:dyDescent="0.2">
      <c r="A47" s="69">
        <f>IF(H47&lt;&gt;"",1+MAX($A$10:A46),"")</f>
        <v>30</v>
      </c>
      <c r="B47" s="68" t="s">
        <v>120</v>
      </c>
      <c r="C47" s="68"/>
      <c r="D47" s="89" t="s">
        <v>69</v>
      </c>
      <c r="E47" s="89">
        <v>6</v>
      </c>
      <c r="F47" s="70">
        <v>0</v>
      </c>
      <c r="G47" s="71">
        <f t="shared" si="46"/>
        <v>6</v>
      </c>
      <c r="H47" s="72" t="s">
        <v>31</v>
      </c>
      <c r="I47" s="76"/>
      <c r="J47" s="76">
        <f t="shared" si="47"/>
        <v>0</v>
      </c>
      <c r="K47" s="73"/>
      <c r="L47" s="73">
        <f t="shared" si="48"/>
        <v>0</v>
      </c>
      <c r="M47" s="74">
        <f t="shared" si="49"/>
        <v>0</v>
      </c>
      <c r="N47" s="75"/>
      <c r="O47" s="80"/>
    </row>
    <row r="48" spans="1:15" s="81" customFormat="1" x14ac:dyDescent="0.2">
      <c r="A48" s="69">
        <f>IF(H48&lt;&gt;"",1+MAX($A$10:A47),"")</f>
        <v>31</v>
      </c>
      <c r="B48" s="68" t="s">
        <v>120</v>
      </c>
      <c r="C48" s="68"/>
      <c r="D48" s="89" t="s">
        <v>70</v>
      </c>
      <c r="E48" s="89">
        <v>4</v>
      </c>
      <c r="F48" s="70">
        <v>0</v>
      </c>
      <c r="G48" s="71">
        <f t="shared" si="46"/>
        <v>4</v>
      </c>
      <c r="H48" s="72" t="s">
        <v>31</v>
      </c>
      <c r="I48" s="76"/>
      <c r="J48" s="76">
        <f t="shared" si="47"/>
        <v>0</v>
      </c>
      <c r="K48" s="73"/>
      <c r="L48" s="73">
        <f t="shared" si="48"/>
        <v>0</v>
      </c>
      <c r="M48" s="74">
        <f t="shared" si="49"/>
        <v>0</v>
      </c>
      <c r="N48" s="75"/>
      <c r="O48" s="80"/>
    </row>
    <row r="49" spans="1:15" s="81" customFormat="1" x14ac:dyDescent="0.2">
      <c r="A49" s="69">
        <f>IF(H49&lt;&gt;"",1+MAX($A$10:A48),"")</f>
        <v>32</v>
      </c>
      <c r="B49" s="68" t="s">
        <v>120</v>
      </c>
      <c r="C49" s="68"/>
      <c r="D49" s="89" t="s">
        <v>71</v>
      </c>
      <c r="E49" s="89">
        <v>7</v>
      </c>
      <c r="F49" s="70">
        <v>0</v>
      </c>
      <c r="G49" s="71">
        <f t="shared" si="46"/>
        <v>7</v>
      </c>
      <c r="H49" s="72" t="s">
        <v>31</v>
      </c>
      <c r="I49" s="76"/>
      <c r="J49" s="76">
        <f t="shared" si="47"/>
        <v>0</v>
      </c>
      <c r="K49" s="73"/>
      <c r="L49" s="73">
        <f t="shared" si="48"/>
        <v>0</v>
      </c>
      <c r="M49" s="74">
        <f t="shared" si="49"/>
        <v>0</v>
      </c>
      <c r="N49" s="75"/>
      <c r="O49" s="80"/>
    </row>
    <row r="50" spans="1:15" s="81" customFormat="1" x14ac:dyDescent="0.2">
      <c r="A50" s="69">
        <f>IF(H50&lt;&gt;"",1+MAX($A$10:A49),"")</f>
        <v>33</v>
      </c>
      <c r="B50" s="68" t="s">
        <v>120</v>
      </c>
      <c r="C50" s="68"/>
      <c r="D50" s="89" t="s">
        <v>72</v>
      </c>
      <c r="E50" s="89">
        <v>1</v>
      </c>
      <c r="F50" s="70">
        <v>0</v>
      </c>
      <c r="G50" s="71">
        <f t="shared" si="46"/>
        <v>1</v>
      </c>
      <c r="H50" s="72" t="s">
        <v>31</v>
      </c>
      <c r="I50" s="76"/>
      <c r="J50" s="76">
        <f t="shared" si="47"/>
        <v>0</v>
      </c>
      <c r="K50" s="73"/>
      <c r="L50" s="73">
        <f t="shared" si="48"/>
        <v>0</v>
      </c>
      <c r="M50" s="74">
        <f t="shared" si="49"/>
        <v>0</v>
      </c>
      <c r="N50" s="75"/>
      <c r="O50" s="80"/>
    </row>
    <row r="51" spans="1:15" s="81" customFormat="1" x14ac:dyDescent="0.2">
      <c r="A51" s="69">
        <f>IF(H51&lt;&gt;"",1+MAX($A$10:A50),"")</f>
        <v>34</v>
      </c>
      <c r="B51" s="68" t="s">
        <v>120</v>
      </c>
      <c r="C51" s="68"/>
      <c r="D51" s="89" t="s">
        <v>73</v>
      </c>
      <c r="E51" s="89">
        <v>5</v>
      </c>
      <c r="F51" s="70">
        <v>0.05</v>
      </c>
      <c r="G51" s="71">
        <f t="shared" si="46"/>
        <v>6</v>
      </c>
      <c r="H51" s="72" t="s">
        <v>34</v>
      </c>
      <c r="I51" s="76"/>
      <c r="J51" s="76">
        <f t="shared" si="47"/>
        <v>0</v>
      </c>
      <c r="K51" s="73"/>
      <c r="L51" s="73">
        <f t="shared" si="48"/>
        <v>0</v>
      </c>
      <c r="M51" s="74">
        <f t="shared" si="49"/>
        <v>0</v>
      </c>
      <c r="N51" s="75"/>
      <c r="O51" s="80"/>
    </row>
    <row r="52" spans="1:15" s="81" customFormat="1" x14ac:dyDescent="0.2">
      <c r="A52" s="69">
        <f>IF(H52&lt;&gt;"",1+MAX($A$10:A51),"")</f>
        <v>35</v>
      </c>
      <c r="B52" s="68" t="s">
        <v>120</v>
      </c>
      <c r="C52" s="68"/>
      <c r="D52" s="89" t="s">
        <v>74</v>
      </c>
      <c r="E52" s="89">
        <v>1</v>
      </c>
      <c r="F52" s="70">
        <v>0</v>
      </c>
      <c r="G52" s="71">
        <f t="shared" si="46"/>
        <v>1</v>
      </c>
      <c r="H52" s="72" t="s">
        <v>31</v>
      </c>
      <c r="I52" s="76"/>
      <c r="J52" s="76">
        <f t="shared" si="47"/>
        <v>0</v>
      </c>
      <c r="K52" s="73"/>
      <c r="L52" s="73">
        <f t="shared" si="48"/>
        <v>0</v>
      </c>
      <c r="M52" s="74">
        <f t="shared" si="49"/>
        <v>0</v>
      </c>
      <c r="N52" s="75"/>
      <c r="O52" s="80"/>
    </row>
    <row r="53" spans="1:15" s="81" customFormat="1" x14ac:dyDescent="0.2">
      <c r="A53" s="69" t="str">
        <f>IF(H53&lt;&gt;"",1+MAX($A$10:A52),"")</f>
        <v/>
      </c>
      <c r="B53" s="68"/>
      <c r="C53" s="68"/>
      <c r="D53" s="88" t="s">
        <v>75</v>
      </c>
      <c r="E53" s="89"/>
      <c r="F53" s="70"/>
      <c r="G53" s="71"/>
      <c r="H53" s="72"/>
      <c r="I53" s="76"/>
      <c r="J53" s="76"/>
      <c r="K53" s="73"/>
      <c r="L53" s="73"/>
      <c r="M53" s="74"/>
      <c r="N53" s="75"/>
      <c r="O53" s="80"/>
    </row>
    <row r="54" spans="1:15" s="81" customFormat="1" x14ac:dyDescent="0.2">
      <c r="A54" s="69">
        <f>IF(H54&lt;&gt;"",1+MAX($A$10:A53),"")</f>
        <v>36</v>
      </c>
      <c r="B54" s="69" t="s">
        <v>118</v>
      </c>
      <c r="C54" s="68"/>
      <c r="D54" s="89" t="s">
        <v>76</v>
      </c>
      <c r="E54" s="89">
        <v>41</v>
      </c>
      <c r="F54" s="70">
        <v>0.05</v>
      </c>
      <c r="G54" s="71">
        <f t="shared" ref="G54:G55" si="50">CEILING(E54*(1+F54),1)</f>
        <v>44</v>
      </c>
      <c r="H54" s="72" t="s">
        <v>34</v>
      </c>
      <c r="I54" s="76"/>
      <c r="J54" s="76">
        <f t="shared" ref="J54:J55" si="51">I54*G54</f>
        <v>0</v>
      </c>
      <c r="K54" s="73"/>
      <c r="L54" s="73">
        <f t="shared" ref="L54:L55" si="52">K54*G54</f>
        <v>0</v>
      </c>
      <c r="M54" s="74">
        <f t="shared" ref="M54:M55" si="53">(I54+K54)*G54</f>
        <v>0</v>
      </c>
      <c r="N54" s="75"/>
      <c r="O54" s="80"/>
    </row>
    <row r="55" spans="1:15" s="81" customFormat="1" x14ac:dyDescent="0.2">
      <c r="A55" s="69">
        <f>IF(H55&lt;&gt;"",1+MAX($A$10:A54),"")</f>
        <v>37</v>
      </c>
      <c r="B55" s="69" t="s">
        <v>118</v>
      </c>
      <c r="C55" s="68"/>
      <c r="D55" s="89" t="s">
        <v>77</v>
      </c>
      <c r="E55" s="89">
        <v>1</v>
      </c>
      <c r="F55" s="70">
        <v>0</v>
      </c>
      <c r="G55" s="71">
        <f t="shared" si="50"/>
        <v>1</v>
      </c>
      <c r="H55" s="72" t="s">
        <v>31</v>
      </c>
      <c r="I55" s="76"/>
      <c r="J55" s="76">
        <f t="shared" si="51"/>
        <v>0</v>
      </c>
      <c r="K55" s="73"/>
      <c r="L55" s="73">
        <f t="shared" si="52"/>
        <v>0</v>
      </c>
      <c r="M55" s="74">
        <f t="shared" si="53"/>
        <v>0</v>
      </c>
      <c r="N55" s="75"/>
      <c r="O55" s="80"/>
    </row>
    <row r="56" spans="1:15" s="81" customFormat="1" x14ac:dyDescent="0.2">
      <c r="A56" s="69" t="str">
        <f>IF(H56&lt;&gt;"",1+MAX($A$10:A55),"")</f>
        <v/>
      </c>
      <c r="B56" s="68"/>
      <c r="C56" s="68"/>
      <c r="D56" s="88" t="s">
        <v>78</v>
      </c>
      <c r="E56" s="89"/>
      <c r="F56" s="70"/>
      <c r="G56" s="71"/>
      <c r="H56" s="72"/>
      <c r="I56" s="76"/>
      <c r="J56" s="76"/>
      <c r="K56" s="73"/>
      <c r="L56" s="73"/>
      <c r="M56" s="74"/>
      <c r="N56" s="75"/>
      <c r="O56" s="80"/>
    </row>
    <row r="57" spans="1:15" s="81" customFormat="1" x14ac:dyDescent="0.2">
      <c r="A57" s="69">
        <f>IF(H57&lt;&gt;"",1+MAX($A$10:A56),"")</f>
        <v>38</v>
      </c>
      <c r="B57" s="69" t="s">
        <v>118</v>
      </c>
      <c r="C57" s="68"/>
      <c r="D57" s="89" t="s">
        <v>79</v>
      </c>
      <c r="E57" s="89">
        <v>176</v>
      </c>
      <c r="F57" s="70">
        <v>0.05</v>
      </c>
      <c r="G57" s="71">
        <f t="shared" ref="G57" si="54">CEILING(E57*(1+F57),1)</f>
        <v>185</v>
      </c>
      <c r="H57" s="72" t="s">
        <v>34</v>
      </c>
      <c r="I57" s="76"/>
      <c r="J57" s="76">
        <f t="shared" ref="J57" si="55">I57*G57</f>
        <v>0</v>
      </c>
      <c r="K57" s="73"/>
      <c r="L57" s="73">
        <f t="shared" ref="L57" si="56">K57*G57</f>
        <v>0</v>
      </c>
      <c r="M57" s="74">
        <f t="shared" ref="M57" si="57">(I57+K57)*G57</f>
        <v>0</v>
      </c>
      <c r="N57" s="75"/>
      <c r="O57" s="80"/>
    </row>
    <row r="58" spans="1:15" s="81" customFormat="1" x14ac:dyDescent="0.2">
      <c r="A58" s="69" t="str">
        <f>IF(H58&lt;&gt;"",1+MAX($A$10:A57),"")</f>
        <v/>
      </c>
      <c r="B58" s="68"/>
      <c r="C58" s="68"/>
      <c r="D58" s="88" t="s">
        <v>80</v>
      </c>
      <c r="E58" s="89"/>
      <c r="F58" s="70"/>
      <c r="G58" s="71"/>
      <c r="H58" s="72"/>
      <c r="I58" s="76"/>
      <c r="J58" s="76"/>
      <c r="K58" s="73"/>
      <c r="L58" s="73"/>
      <c r="M58" s="74"/>
      <c r="N58" s="75"/>
      <c r="O58" s="80"/>
    </row>
    <row r="59" spans="1:15" s="81" customFormat="1" x14ac:dyDescent="0.2">
      <c r="A59" s="69">
        <f>IF(H59&lt;&gt;"",1+MAX($A$10:A58),"")</f>
        <v>39</v>
      </c>
      <c r="B59" s="69" t="s">
        <v>118</v>
      </c>
      <c r="C59" s="68"/>
      <c r="D59" s="89" t="s">
        <v>81</v>
      </c>
      <c r="E59" s="89">
        <v>256</v>
      </c>
      <c r="F59" s="70">
        <v>0.05</v>
      </c>
      <c r="G59" s="71">
        <f t="shared" ref="G59" si="58">CEILING(E59*(1+F59),1)</f>
        <v>269</v>
      </c>
      <c r="H59" s="72" t="s">
        <v>34</v>
      </c>
      <c r="I59" s="76"/>
      <c r="J59" s="76">
        <f t="shared" ref="J59" si="59">I59*G59</f>
        <v>0</v>
      </c>
      <c r="K59" s="73"/>
      <c r="L59" s="73">
        <f t="shared" ref="L59" si="60">K59*G59</f>
        <v>0</v>
      </c>
      <c r="M59" s="74">
        <f t="shared" ref="M59" si="61">(I59+K59)*G59</f>
        <v>0</v>
      </c>
      <c r="N59" s="75"/>
      <c r="O59" s="80"/>
    </row>
    <row r="60" spans="1:15" s="81" customFormat="1" x14ac:dyDescent="0.2">
      <c r="A60" s="69" t="str">
        <f>IF(H60&lt;&gt;"",1+MAX($A$10:A59),"")</f>
        <v/>
      </c>
      <c r="B60" s="68"/>
      <c r="C60" s="68"/>
      <c r="D60" s="88" t="s">
        <v>82</v>
      </c>
      <c r="E60" s="89"/>
      <c r="F60" s="70"/>
      <c r="G60" s="71"/>
      <c r="H60" s="72"/>
      <c r="I60" s="76"/>
      <c r="J60" s="76"/>
      <c r="K60" s="73"/>
      <c r="L60" s="73"/>
      <c r="M60" s="74"/>
      <c r="N60" s="75"/>
      <c r="O60" s="80"/>
    </row>
    <row r="61" spans="1:15" s="81" customFormat="1" x14ac:dyDescent="0.2">
      <c r="A61" s="69">
        <f>IF(H61&lt;&gt;"",1+MAX($A$10:A60),"")</f>
        <v>40</v>
      </c>
      <c r="B61" s="68" t="s">
        <v>120</v>
      </c>
      <c r="C61" s="68"/>
      <c r="D61" s="89" t="s">
        <v>83</v>
      </c>
      <c r="E61" s="89">
        <v>45</v>
      </c>
      <c r="F61" s="70">
        <v>0.05</v>
      </c>
      <c r="G61" s="71">
        <f t="shared" ref="G61:G64" si="62">CEILING(E61*(1+F61),1)</f>
        <v>48</v>
      </c>
      <c r="H61" s="72" t="s">
        <v>34</v>
      </c>
      <c r="I61" s="76"/>
      <c r="J61" s="76">
        <f t="shared" ref="J61:J64" si="63">I61*G61</f>
        <v>0</v>
      </c>
      <c r="K61" s="73"/>
      <c r="L61" s="73">
        <f t="shared" ref="L61:L64" si="64">K61*G61</f>
        <v>0</v>
      </c>
      <c r="M61" s="74">
        <f t="shared" ref="M61:M64" si="65">(I61+K61)*G61</f>
        <v>0</v>
      </c>
      <c r="N61" s="75"/>
      <c r="O61" s="80"/>
    </row>
    <row r="62" spans="1:15" s="81" customFormat="1" x14ac:dyDescent="0.2">
      <c r="A62" s="69">
        <f>IF(H62&lt;&gt;"",1+MAX($A$10:A61),"")</f>
        <v>41</v>
      </c>
      <c r="B62" s="68" t="s">
        <v>120</v>
      </c>
      <c r="C62" s="68"/>
      <c r="D62" s="89" t="s">
        <v>84</v>
      </c>
      <c r="E62" s="89">
        <v>2</v>
      </c>
      <c r="F62" s="70">
        <v>0</v>
      </c>
      <c r="G62" s="71">
        <f t="shared" si="62"/>
        <v>2</v>
      </c>
      <c r="H62" s="72" t="s">
        <v>31</v>
      </c>
      <c r="I62" s="76"/>
      <c r="J62" s="76">
        <f t="shared" si="63"/>
        <v>0</v>
      </c>
      <c r="K62" s="73"/>
      <c r="L62" s="73">
        <f t="shared" si="64"/>
        <v>0</v>
      </c>
      <c r="M62" s="74">
        <f t="shared" si="65"/>
        <v>0</v>
      </c>
      <c r="N62" s="75"/>
      <c r="O62" s="80"/>
    </row>
    <row r="63" spans="1:15" s="81" customFormat="1" x14ac:dyDescent="0.2">
      <c r="A63" s="69">
        <f>IF(H63&lt;&gt;"",1+MAX($A$10:A62),"")</f>
        <v>42</v>
      </c>
      <c r="B63" s="68" t="s">
        <v>120</v>
      </c>
      <c r="C63" s="68"/>
      <c r="D63" s="89" t="s">
        <v>85</v>
      </c>
      <c r="E63" s="89">
        <v>1</v>
      </c>
      <c r="F63" s="70">
        <v>0</v>
      </c>
      <c r="G63" s="71">
        <f t="shared" si="62"/>
        <v>1</v>
      </c>
      <c r="H63" s="72" t="s">
        <v>31</v>
      </c>
      <c r="I63" s="76"/>
      <c r="J63" s="76">
        <f t="shared" si="63"/>
        <v>0</v>
      </c>
      <c r="K63" s="73"/>
      <c r="L63" s="73">
        <f t="shared" si="64"/>
        <v>0</v>
      </c>
      <c r="M63" s="74">
        <f t="shared" si="65"/>
        <v>0</v>
      </c>
      <c r="N63" s="75"/>
      <c r="O63" s="80"/>
    </row>
    <row r="64" spans="1:15" s="81" customFormat="1" x14ac:dyDescent="0.2">
      <c r="A64" s="69">
        <f>IF(H64&lt;&gt;"",1+MAX($A$10:A63),"")</f>
        <v>43</v>
      </c>
      <c r="B64" s="68" t="s">
        <v>120</v>
      </c>
      <c r="C64" s="68"/>
      <c r="D64" s="89" t="s">
        <v>86</v>
      </c>
      <c r="E64" s="89">
        <v>7</v>
      </c>
      <c r="F64" s="70">
        <v>0</v>
      </c>
      <c r="G64" s="71">
        <f t="shared" si="62"/>
        <v>7</v>
      </c>
      <c r="H64" s="72" t="s">
        <v>31</v>
      </c>
      <c r="I64" s="76"/>
      <c r="J64" s="76">
        <f t="shared" si="63"/>
        <v>0</v>
      </c>
      <c r="K64" s="73"/>
      <c r="L64" s="73">
        <f t="shared" si="64"/>
        <v>0</v>
      </c>
      <c r="M64" s="74">
        <f t="shared" si="65"/>
        <v>0</v>
      </c>
      <c r="N64" s="75"/>
      <c r="O64" s="80"/>
    </row>
    <row r="65" spans="1:17" s="81" customFormat="1" x14ac:dyDescent="0.2">
      <c r="A65" s="69">
        <f>IF(H65&lt;&gt;"",1+MAX($A$10:A64),"")</f>
        <v>44</v>
      </c>
      <c r="B65" s="68" t="s">
        <v>120</v>
      </c>
      <c r="C65" s="68"/>
      <c r="D65" s="89" t="s">
        <v>87</v>
      </c>
      <c r="E65" s="89">
        <v>45</v>
      </c>
      <c r="F65" s="70">
        <v>0.05</v>
      </c>
      <c r="G65" s="71">
        <f t="shared" ref="G65:G68" si="66">CEILING(E65*(1+F65),1)</f>
        <v>48</v>
      </c>
      <c r="H65" s="72" t="s">
        <v>34</v>
      </c>
      <c r="I65" s="76"/>
      <c r="J65" s="76">
        <f t="shared" ref="J65:J68" si="67">I65*G65</f>
        <v>0</v>
      </c>
      <c r="K65" s="73"/>
      <c r="L65" s="73">
        <f t="shared" ref="L65:L68" si="68">K65*G65</f>
        <v>0</v>
      </c>
      <c r="M65" s="74">
        <f t="shared" ref="M65:M68" si="69">(I65+K65)*G65</f>
        <v>0</v>
      </c>
      <c r="N65" s="75"/>
      <c r="O65" s="80"/>
    </row>
    <row r="66" spans="1:17" s="81" customFormat="1" x14ac:dyDescent="0.2">
      <c r="A66" s="69">
        <f>IF(H66&lt;&gt;"",1+MAX($A$10:A65),"")</f>
        <v>45</v>
      </c>
      <c r="B66" s="68" t="s">
        <v>120</v>
      </c>
      <c r="C66" s="68"/>
      <c r="D66" s="89" t="s">
        <v>88</v>
      </c>
      <c r="E66" s="89">
        <v>2</v>
      </c>
      <c r="F66" s="70">
        <v>0</v>
      </c>
      <c r="G66" s="71">
        <f t="shared" si="66"/>
        <v>2</v>
      </c>
      <c r="H66" s="72" t="s">
        <v>31</v>
      </c>
      <c r="I66" s="76"/>
      <c r="J66" s="76">
        <f t="shared" si="67"/>
        <v>0</v>
      </c>
      <c r="K66" s="73"/>
      <c r="L66" s="73">
        <f t="shared" si="68"/>
        <v>0</v>
      </c>
      <c r="M66" s="74">
        <f t="shared" si="69"/>
        <v>0</v>
      </c>
      <c r="N66" s="75"/>
      <c r="O66" s="80"/>
    </row>
    <row r="67" spans="1:17" s="81" customFormat="1" x14ac:dyDescent="0.2">
      <c r="A67" s="69">
        <f>IF(H67&lt;&gt;"",1+MAX($A$10:A66),"")</f>
        <v>46</v>
      </c>
      <c r="B67" s="68" t="s">
        <v>120</v>
      </c>
      <c r="C67" s="68"/>
      <c r="D67" s="89" t="s">
        <v>89</v>
      </c>
      <c r="E67" s="89">
        <v>1</v>
      </c>
      <c r="F67" s="70">
        <v>0</v>
      </c>
      <c r="G67" s="71">
        <f t="shared" si="66"/>
        <v>1</v>
      </c>
      <c r="H67" s="72" t="s">
        <v>31</v>
      </c>
      <c r="I67" s="76"/>
      <c r="J67" s="76">
        <f t="shared" si="67"/>
        <v>0</v>
      </c>
      <c r="K67" s="73"/>
      <c r="L67" s="73">
        <f t="shared" si="68"/>
        <v>0</v>
      </c>
      <c r="M67" s="74">
        <f t="shared" si="69"/>
        <v>0</v>
      </c>
      <c r="N67" s="75"/>
      <c r="O67" s="80"/>
    </row>
    <row r="68" spans="1:17" s="81" customFormat="1" x14ac:dyDescent="0.2">
      <c r="A68" s="69">
        <f>IF(H68&lt;&gt;"",1+MAX($A$10:A67),"")</f>
        <v>47</v>
      </c>
      <c r="B68" s="68" t="s">
        <v>120</v>
      </c>
      <c r="C68" s="68"/>
      <c r="D68" s="89" t="s">
        <v>90</v>
      </c>
      <c r="E68" s="89">
        <v>7</v>
      </c>
      <c r="F68" s="70">
        <v>0</v>
      </c>
      <c r="G68" s="71">
        <f t="shared" si="66"/>
        <v>7</v>
      </c>
      <c r="H68" s="72" t="s">
        <v>31</v>
      </c>
      <c r="I68" s="76"/>
      <c r="J68" s="76">
        <f t="shared" si="67"/>
        <v>0</v>
      </c>
      <c r="K68" s="73"/>
      <c r="L68" s="73">
        <f t="shared" si="68"/>
        <v>0</v>
      </c>
      <c r="M68" s="74">
        <f t="shared" si="69"/>
        <v>0</v>
      </c>
      <c r="N68" s="75"/>
      <c r="O68" s="80"/>
    </row>
    <row r="69" spans="1:17" s="81" customFormat="1" x14ac:dyDescent="0.2">
      <c r="A69" s="69" t="str">
        <f>IF(H69&lt;&gt;"",1+MAX($A$10:A68),"")</f>
        <v/>
      </c>
      <c r="B69" s="68"/>
      <c r="C69" s="68"/>
      <c r="D69" s="88" t="s">
        <v>91</v>
      </c>
      <c r="E69" s="89"/>
      <c r="F69" s="70"/>
      <c r="G69" s="71"/>
      <c r="H69" s="72"/>
      <c r="I69" s="76"/>
      <c r="J69" s="76"/>
      <c r="K69" s="73"/>
      <c r="L69" s="73"/>
      <c r="M69" s="74"/>
      <c r="N69" s="75"/>
      <c r="O69" s="80"/>
    </row>
    <row r="70" spans="1:17" s="81" customFormat="1" x14ac:dyDescent="0.2">
      <c r="A70" s="69">
        <f>IF(H70&lt;&gt;"",1+MAX($A$10:A69),"")</f>
        <v>48</v>
      </c>
      <c r="B70" s="68" t="s">
        <v>120</v>
      </c>
      <c r="C70" s="68"/>
      <c r="D70" s="89" t="s">
        <v>92</v>
      </c>
      <c r="E70" s="89">
        <v>4</v>
      </c>
      <c r="F70" s="70">
        <v>0</v>
      </c>
      <c r="G70" s="71">
        <f t="shared" ref="G70:G72" si="70">CEILING(E70*(1+F70),1)</f>
        <v>4</v>
      </c>
      <c r="H70" s="72" t="s">
        <v>31</v>
      </c>
      <c r="I70" s="76"/>
      <c r="J70" s="76">
        <f t="shared" ref="J70:J72" si="71">I70*G70</f>
        <v>0</v>
      </c>
      <c r="K70" s="73"/>
      <c r="L70" s="73">
        <f t="shared" ref="L70:L72" si="72">K70*G70</f>
        <v>0</v>
      </c>
      <c r="M70" s="74">
        <f t="shared" ref="M70:M72" si="73">(I70+K70)*G70</f>
        <v>0</v>
      </c>
      <c r="N70" s="75"/>
      <c r="O70" s="80"/>
    </row>
    <row r="71" spans="1:17" s="81" customFormat="1" x14ac:dyDescent="0.2">
      <c r="A71" s="69">
        <f>IF(H71&lt;&gt;"",1+MAX($A$10:A70),"")</f>
        <v>49</v>
      </c>
      <c r="B71" s="68" t="s">
        <v>120</v>
      </c>
      <c r="C71" s="68"/>
      <c r="D71" s="89" t="s">
        <v>93</v>
      </c>
      <c r="E71" s="89">
        <v>2</v>
      </c>
      <c r="F71" s="70">
        <v>0</v>
      </c>
      <c r="G71" s="71">
        <f t="shared" si="70"/>
        <v>2</v>
      </c>
      <c r="H71" s="72" t="s">
        <v>31</v>
      </c>
      <c r="I71" s="76"/>
      <c r="J71" s="76">
        <f t="shared" si="71"/>
        <v>0</v>
      </c>
      <c r="K71" s="73"/>
      <c r="L71" s="73">
        <f t="shared" si="72"/>
        <v>0</v>
      </c>
      <c r="M71" s="74">
        <f t="shared" si="73"/>
        <v>0</v>
      </c>
      <c r="N71" s="75"/>
      <c r="O71" s="80"/>
    </row>
    <row r="72" spans="1:17" s="81" customFormat="1" x14ac:dyDescent="0.2">
      <c r="A72" s="69">
        <f>IF(H72&lt;&gt;"",1+MAX($A$10:A71),"")</f>
        <v>50</v>
      </c>
      <c r="B72" s="68" t="s">
        <v>120</v>
      </c>
      <c r="C72" s="68"/>
      <c r="D72" s="89" t="s">
        <v>94</v>
      </c>
      <c r="E72" s="89">
        <v>5</v>
      </c>
      <c r="F72" s="70">
        <v>0</v>
      </c>
      <c r="G72" s="71">
        <f t="shared" si="70"/>
        <v>5</v>
      </c>
      <c r="H72" s="72" t="s">
        <v>31</v>
      </c>
      <c r="I72" s="76"/>
      <c r="J72" s="76">
        <f t="shared" si="71"/>
        <v>0</v>
      </c>
      <c r="K72" s="73"/>
      <c r="L72" s="73">
        <f t="shared" si="72"/>
        <v>0</v>
      </c>
      <c r="M72" s="74">
        <f t="shared" si="73"/>
        <v>0</v>
      </c>
      <c r="N72" s="75"/>
      <c r="O72" s="80"/>
    </row>
    <row r="73" spans="1:17" s="81" customFormat="1" x14ac:dyDescent="0.2">
      <c r="A73" s="69" t="str">
        <f>IF(H73&lt;&gt;"",1+MAX($A$10:A72),"")</f>
        <v/>
      </c>
      <c r="B73" s="68"/>
      <c r="C73" s="68"/>
      <c r="D73" s="88" t="s">
        <v>95</v>
      </c>
      <c r="E73" s="89"/>
      <c r="F73" s="70"/>
      <c r="G73" s="71"/>
      <c r="H73" s="72"/>
      <c r="I73" s="76"/>
      <c r="J73" s="76"/>
      <c r="K73" s="73"/>
      <c r="L73" s="73"/>
      <c r="M73" s="74"/>
      <c r="N73" s="75"/>
      <c r="O73" s="80"/>
    </row>
    <row r="74" spans="1:17" s="81" customFormat="1" x14ac:dyDescent="0.2">
      <c r="A74" s="69">
        <f>IF(H74&lt;&gt;"",1+MAX($A$10:A73),"")</f>
        <v>51</v>
      </c>
      <c r="B74" s="69" t="s">
        <v>118</v>
      </c>
      <c r="C74" s="68"/>
      <c r="D74" s="89" t="s">
        <v>96</v>
      </c>
      <c r="E74" s="89">
        <v>34</v>
      </c>
      <c r="F74" s="70">
        <v>0</v>
      </c>
      <c r="G74" s="71">
        <f t="shared" ref="G74" si="74">CEILING(E74*(1+F74),1)</f>
        <v>34</v>
      </c>
      <c r="H74" s="72" t="s">
        <v>31</v>
      </c>
      <c r="I74" s="76"/>
      <c r="J74" s="76">
        <f t="shared" ref="J74" si="75">I74*G74</f>
        <v>0</v>
      </c>
      <c r="K74" s="73"/>
      <c r="L74" s="73">
        <f t="shared" ref="L74" si="76">K74*G74</f>
        <v>0</v>
      </c>
      <c r="M74" s="74">
        <f t="shared" ref="M74" si="77">(I74+K74)*G74</f>
        <v>0</v>
      </c>
      <c r="N74" s="75"/>
      <c r="O74" s="80"/>
    </row>
    <row r="75" spans="1:17" s="81" customFormat="1" x14ac:dyDescent="0.2">
      <c r="A75" s="69" t="str">
        <f>IF(H75&lt;&gt;"",1+MAX($A$10:A74),"")</f>
        <v/>
      </c>
      <c r="B75" s="68"/>
      <c r="C75" s="68"/>
      <c r="D75" s="88" t="s">
        <v>97</v>
      </c>
      <c r="E75" s="89"/>
      <c r="F75" s="70"/>
      <c r="G75" s="71"/>
      <c r="H75" s="72"/>
      <c r="I75" s="76"/>
      <c r="J75" s="76"/>
      <c r="K75" s="73"/>
      <c r="L75" s="73"/>
      <c r="M75" s="74"/>
      <c r="N75" s="75"/>
      <c r="O75" s="80"/>
    </row>
    <row r="76" spans="1:17" s="81" customFormat="1" x14ac:dyDescent="0.2">
      <c r="A76" s="69">
        <f>IF(H76&lt;&gt;"",1+MAX($A$10:A75),"")</f>
        <v>52</v>
      </c>
      <c r="B76" s="68" t="s">
        <v>120</v>
      </c>
      <c r="C76" s="68"/>
      <c r="D76" s="89" t="s">
        <v>98</v>
      </c>
      <c r="E76" s="89">
        <v>143</v>
      </c>
      <c r="F76" s="70">
        <v>0.05</v>
      </c>
      <c r="G76" s="71">
        <f t="shared" ref="G76:G77" si="78">CEILING(E76*(1+F76),1)</f>
        <v>151</v>
      </c>
      <c r="H76" s="72" t="s">
        <v>34</v>
      </c>
      <c r="I76" s="76"/>
      <c r="J76" s="76">
        <f t="shared" ref="J76:J77" si="79">I76*G76</f>
        <v>0</v>
      </c>
      <c r="K76" s="73"/>
      <c r="L76" s="73">
        <f t="shared" ref="L76:L77" si="80">K76*G76</f>
        <v>0</v>
      </c>
      <c r="M76" s="74">
        <f t="shared" ref="M76:M77" si="81">(I76+K76)*G76</f>
        <v>0</v>
      </c>
      <c r="N76" s="75"/>
      <c r="O76" s="80"/>
    </row>
    <row r="77" spans="1:17" s="81" customFormat="1" ht="16.5" thickBot="1" x14ac:dyDescent="0.25">
      <c r="A77" s="69">
        <f>IF(H77&lt;&gt;"",1+MAX($A$10:A76),"")</f>
        <v>53</v>
      </c>
      <c r="B77" s="68" t="s">
        <v>120</v>
      </c>
      <c r="C77" s="68"/>
      <c r="D77" s="89" t="s">
        <v>99</v>
      </c>
      <c r="E77" s="89">
        <v>143</v>
      </c>
      <c r="F77" s="70">
        <v>0.05</v>
      </c>
      <c r="G77" s="71">
        <f t="shared" si="78"/>
        <v>151</v>
      </c>
      <c r="H77" s="72" t="s">
        <v>34</v>
      </c>
      <c r="I77" s="76"/>
      <c r="J77" s="76">
        <f t="shared" si="79"/>
        <v>0</v>
      </c>
      <c r="K77" s="73"/>
      <c r="L77" s="73">
        <f t="shared" si="80"/>
        <v>0</v>
      </c>
      <c r="M77" s="74">
        <f t="shared" si="81"/>
        <v>0</v>
      </c>
      <c r="N77" s="75"/>
      <c r="O77" s="80"/>
    </row>
    <row r="78" spans="1:17" s="93" customFormat="1" ht="16.5" thickBot="1" x14ac:dyDescent="0.25">
      <c r="A78" s="69" t="str">
        <f>IF(H78&lt;&gt;"",1+MAX($A$10:A77),"")</f>
        <v/>
      </c>
      <c r="B78" s="68"/>
      <c r="C78" s="92"/>
      <c r="D78" s="92" t="s">
        <v>121</v>
      </c>
      <c r="E78" s="92"/>
      <c r="F78" s="70"/>
      <c r="G78" s="71"/>
      <c r="H78" s="72"/>
      <c r="I78" s="76"/>
      <c r="J78" s="76"/>
      <c r="K78" s="73"/>
      <c r="L78" s="73"/>
      <c r="M78" s="74"/>
      <c r="N78" s="75"/>
      <c r="O78" s="81"/>
      <c r="P78" s="81"/>
      <c r="Q78" s="80"/>
    </row>
    <row r="79" spans="1:17" s="81" customFormat="1" x14ac:dyDescent="0.2">
      <c r="A79" s="69" t="str">
        <f>IF(H79&lt;&gt;"",1+MAX($A$10:A78),"")</f>
        <v/>
      </c>
      <c r="B79" s="68"/>
      <c r="C79" s="68"/>
      <c r="D79" s="88" t="s">
        <v>100</v>
      </c>
      <c r="E79" s="89"/>
      <c r="F79" s="70"/>
      <c r="G79" s="71"/>
      <c r="H79" s="72"/>
      <c r="I79" s="76"/>
      <c r="J79" s="76"/>
      <c r="K79" s="73"/>
      <c r="L79" s="73"/>
      <c r="M79" s="74"/>
      <c r="N79" s="75"/>
      <c r="O79" s="80"/>
    </row>
    <row r="80" spans="1:17" s="81" customFormat="1" x14ac:dyDescent="0.2">
      <c r="A80" s="69">
        <f>IF(H80&lt;&gt;"",1+MAX($A$10:A79),"")</f>
        <v>54</v>
      </c>
      <c r="B80" s="68" t="s">
        <v>120</v>
      </c>
      <c r="C80" s="68"/>
      <c r="D80" s="89" t="s">
        <v>114</v>
      </c>
      <c r="E80" s="89">
        <v>1128</v>
      </c>
      <c r="F80" s="70">
        <v>0.05</v>
      </c>
      <c r="G80" s="71">
        <f t="shared" ref="G80:G90" si="82">CEILING(E80*(1+F80),1)</f>
        <v>1185</v>
      </c>
      <c r="H80" s="72" t="s">
        <v>32</v>
      </c>
      <c r="I80" s="76"/>
      <c r="J80" s="76">
        <f t="shared" ref="J80:J90" si="83">I80*G80</f>
        <v>0</v>
      </c>
      <c r="K80" s="73"/>
      <c r="L80" s="73">
        <f t="shared" ref="L80:L90" si="84">K80*G80</f>
        <v>0</v>
      </c>
      <c r="M80" s="74">
        <f t="shared" ref="M80:M90" si="85">(I80+K80)*G80</f>
        <v>0</v>
      </c>
      <c r="N80" s="75"/>
      <c r="O80" s="80"/>
    </row>
    <row r="81" spans="1:15" s="81" customFormat="1" x14ac:dyDescent="0.2">
      <c r="A81" s="69">
        <f>IF(H81&lt;&gt;"",1+MAX($A$10:A80),"")</f>
        <v>55</v>
      </c>
      <c r="B81" s="68" t="s">
        <v>120</v>
      </c>
      <c r="C81" s="68"/>
      <c r="D81" s="89" t="s">
        <v>101</v>
      </c>
      <c r="E81" s="89">
        <v>1128</v>
      </c>
      <c r="F81" s="70">
        <v>0.05</v>
      </c>
      <c r="G81" s="71">
        <f t="shared" si="82"/>
        <v>1185</v>
      </c>
      <c r="H81" s="72" t="s">
        <v>32</v>
      </c>
      <c r="I81" s="76"/>
      <c r="J81" s="76">
        <f t="shared" si="83"/>
        <v>0</v>
      </c>
      <c r="K81" s="73"/>
      <c r="L81" s="73">
        <f t="shared" si="84"/>
        <v>0</v>
      </c>
      <c r="M81" s="74">
        <f t="shared" si="85"/>
        <v>0</v>
      </c>
      <c r="N81" s="75"/>
      <c r="O81" s="80"/>
    </row>
    <row r="82" spans="1:15" s="81" customFormat="1" x14ac:dyDescent="0.2">
      <c r="A82" s="69">
        <f>IF(H82&lt;&gt;"",1+MAX($A$10:A81),"")</f>
        <v>56</v>
      </c>
      <c r="B82" s="68" t="s">
        <v>120</v>
      </c>
      <c r="C82" s="68"/>
      <c r="D82" s="89" t="s">
        <v>102</v>
      </c>
      <c r="E82" s="89">
        <v>1128</v>
      </c>
      <c r="F82" s="70">
        <v>0.05</v>
      </c>
      <c r="G82" s="71">
        <f t="shared" si="82"/>
        <v>1185</v>
      </c>
      <c r="H82" s="72" t="s">
        <v>32</v>
      </c>
      <c r="I82" s="76"/>
      <c r="J82" s="76">
        <f t="shared" si="83"/>
        <v>0</v>
      </c>
      <c r="K82" s="73"/>
      <c r="L82" s="73">
        <f t="shared" si="84"/>
        <v>0</v>
      </c>
      <c r="M82" s="74">
        <f t="shared" si="85"/>
        <v>0</v>
      </c>
      <c r="N82" s="75"/>
      <c r="O82" s="80"/>
    </row>
    <row r="83" spans="1:15" s="81" customFormat="1" x14ac:dyDescent="0.2">
      <c r="A83" s="69">
        <f>IF(H83&lt;&gt;"",1+MAX($A$10:A82),"")</f>
        <v>57</v>
      </c>
      <c r="B83" s="68" t="s">
        <v>120</v>
      </c>
      <c r="C83" s="68"/>
      <c r="D83" s="89" t="s">
        <v>103</v>
      </c>
      <c r="E83" s="89">
        <v>1128</v>
      </c>
      <c r="F83" s="70">
        <v>0.05</v>
      </c>
      <c r="G83" s="71">
        <f t="shared" si="82"/>
        <v>1185</v>
      </c>
      <c r="H83" s="72" t="s">
        <v>34</v>
      </c>
      <c r="I83" s="76"/>
      <c r="J83" s="76">
        <f t="shared" si="83"/>
        <v>0</v>
      </c>
      <c r="K83" s="73"/>
      <c r="L83" s="73">
        <f t="shared" si="84"/>
        <v>0</v>
      </c>
      <c r="M83" s="74">
        <f t="shared" si="85"/>
        <v>0</v>
      </c>
      <c r="N83" s="75"/>
      <c r="O83" s="80"/>
    </row>
    <row r="84" spans="1:15" s="81" customFormat="1" x14ac:dyDescent="0.2">
      <c r="A84" s="69">
        <f>IF(H84&lt;&gt;"",1+MAX($A$10:A83),"")</f>
        <v>58</v>
      </c>
      <c r="B84" s="68" t="s">
        <v>120</v>
      </c>
      <c r="C84" s="68"/>
      <c r="D84" s="89" t="s">
        <v>104</v>
      </c>
      <c r="E84" s="89">
        <v>29</v>
      </c>
      <c r="F84" s="70">
        <v>0</v>
      </c>
      <c r="G84" s="71">
        <f t="shared" si="82"/>
        <v>29</v>
      </c>
      <c r="H84" s="72" t="s">
        <v>31</v>
      </c>
      <c r="I84" s="76"/>
      <c r="J84" s="76">
        <f t="shared" si="83"/>
        <v>0</v>
      </c>
      <c r="K84" s="73"/>
      <c r="L84" s="73">
        <f t="shared" si="84"/>
        <v>0</v>
      </c>
      <c r="M84" s="74">
        <f t="shared" si="85"/>
        <v>0</v>
      </c>
      <c r="N84" s="75"/>
      <c r="O84" s="80"/>
    </row>
    <row r="85" spans="1:15" s="81" customFormat="1" x14ac:dyDescent="0.2">
      <c r="A85" s="69">
        <f>IF(H85&lt;&gt;"",1+MAX($A$10:A84),"")</f>
        <v>59</v>
      </c>
      <c r="B85" s="68" t="s">
        <v>120</v>
      </c>
      <c r="C85" s="68"/>
      <c r="D85" s="89" t="s">
        <v>105</v>
      </c>
      <c r="E85" s="89">
        <v>12</v>
      </c>
      <c r="F85" s="70">
        <v>0</v>
      </c>
      <c r="G85" s="71">
        <f t="shared" si="82"/>
        <v>12</v>
      </c>
      <c r="H85" s="72" t="s">
        <v>31</v>
      </c>
      <c r="I85" s="76"/>
      <c r="J85" s="76">
        <f t="shared" si="83"/>
        <v>0</v>
      </c>
      <c r="K85" s="73"/>
      <c r="L85" s="73">
        <f t="shared" si="84"/>
        <v>0</v>
      </c>
      <c r="M85" s="74">
        <f t="shared" si="85"/>
        <v>0</v>
      </c>
      <c r="N85" s="75"/>
      <c r="O85" s="80"/>
    </row>
    <row r="86" spans="1:15" s="81" customFormat="1" x14ac:dyDescent="0.2">
      <c r="A86" s="69">
        <f>IF(H86&lt;&gt;"",1+MAX($A$10:A85),"")</f>
        <v>60</v>
      </c>
      <c r="B86" s="68" t="s">
        <v>120</v>
      </c>
      <c r="C86" s="68"/>
      <c r="D86" s="89" t="s">
        <v>106</v>
      </c>
      <c r="E86" s="89">
        <v>2256</v>
      </c>
      <c r="F86" s="70">
        <v>0</v>
      </c>
      <c r="G86" s="71">
        <f t="shared" si="82"/>
        <v>2256</v>
      </c>
      <c r="H86" s="72" t="s">
        <v>31</v>
      </c>
      <c r="I86" s="76"/>
      <c r="J86" s="76">
        <f t="shared" si="83"/>
        <v>0</v>
      </c>
      <c r="K86" s="73"/>
      <c r="L86" s="73">
        <f t="shared" si="84"/>
        <v>0</v>
      </c>
      <c r="M86" s="74">
        <f t="shared" si="85"/>
        <v>0</v>
      </c>
      <c r="N86" s="75"/>
      <c r="O86" s="80"/>
    </row>
    <row r="87" spans="1:15" s="81" customFormat="1" x14ac:dyDescent="0.2">
      <c r="A87" s="69">
        <f>IF(H87&lt;&gt;"",1+MAX($A$10:A86),"")</f>
        <v>61</v>
      </c>
      <c r="B87" s="68" t="s">
        <v>120</v>
      </c>
      <c r="C87" s="68"/>
      <c r="D87" s="89" t="s">
        <v>107</v>
      </c>
      <c r="E87" s="89">
        <v>418</v>
      </c>
      <c r="F87" s="70">
        <v>0.05</v>
      </c>
      <c r="G87" s="71">
        <f t="shared" si="82"/>
        <v>439</v>
      </c>
      <c r="H87" s="72" t="s">
        <v>34</v>
      </c>
      <c r="I87" s="76"/>
      <c r="J87" s="76">
        <f t="shared" si="83"/>
        <v>0</v>
      </c>
      <c r="K87" s="73"/>
      <c r="L87" s="73">
        <f t="shared" si="84"/>
        <v>0</v>
      </c>
      <c r="M87" s="74">
        <f t="shared" si="85"/>
        <v>0</v>
      </c>
      <c r="N87" s="75"/>
      <c r="O87" s="80"/>
    </row>
    <row r="88" spans="1:15" s="81" customFormat="1" x14ac:dyDescent="0.2">
      <c r="A88" s="69">
        <f>IF(H88&lt;&gt;"",1+MAX($A$10:A87),"")</f>
        <v>62</v>
      </c>
      <c r="B88" s="68" t="s">
        <v>120</v>
      </c>
      <c r="C88" s="68"/>
      <c r="D88" s="89" t="s">
        <v>108</v>
      </c>
      <c r="E88" s="89">
        <v>282</v>
      </c>
      <c r="F88" s="70">
        <v>0.05</v>
      </c>
      <c r="G88" s="71">
        <f t="shared" si="82"/>
        <v>297</v>
      </c>
      <c r="H88" s="72" t="s">
        <v>34</v>
      </c>
      <c r="I88" s="76"/>
      <c r="J88" s="76">
        <f t="shared" si="83"/>
        <v>0</v>
      </c>
      <c r="K88" s="73"/>
      <c r="L88" s="73">
        <f t="shared" si="84"/>
        <v>0</v>
      </c>
      <c r="M88" s="74">
        <f t="shared" si="85"/>
        <v>0</v>
      </c>
      <c r="N88" s="75"/>
      <c r="O88" s="80"/>
    </row>
    <row r="89" spans="1:15" s="81" customFormat="1" x14ac:dyDescent="0.2">
      <c r="A89" s="69">
        <f>IF(H89&lt;&gt;"",1+MAX($A$10:A88),"")</f>
        <v>63</v>
      </c>
      <c r="B89" s="68" t="s">
        <v>120</v>
      </c>
      <c r="C89" s="68"/>
      <c r="D89" s="89" t="s">
        <v>109</v>
      </c>
      <c r="E89" s="89">
        <v>141</v>
      </c>
      <c r="F89" s="70">
        <v>0.05</v>
      </c>
      <c r="G89" s="71">
        <f t="shared" si="82"/>
        <v>149</v>
      </c>
      <c r="H89" s="72" t="s">
        <v>34</v>
      </c>
      <c r="I89" s="76"/>
      <c r="J89" s="76">
        <f t="shared" si="83"/>
        <v>0</v>
      </c>
      <c r="K89" s="73"/>
      <c r="L89" s="73">
        <f t="shared" si="84"/>
        <v>0</v>
      </c>
      <c r="M89" s="74">
        <f t="shared" si="85"/>
        <v>0</v>
      </c>
      <c r="N89" s="75"/>
      <c r="O89" s="80"/>
    </row>
    <row r="90" spans="1:15" s="81" customFormat="1" x14ac:dyDescent="0.2">
      <c r="A90" s="69">
        <f>IF(H90&lt;&gt;"",1+MAX($A$10:A89),"")</f>
        <v>64</v>
      </c>
      <c r="B90" s="68" t="s">
        <v>120</v>
      </c>
      <c r="C90" s="68"/>
      <c r="D90" s="89" t="s">
        <v>110</v>
      </c>
      <c r="E90" s="89">
        <v>282</v>
      </c>
      <c r="F90" s="70">
        <v>0.05</v>
      </c>
      <c r="G90" s="71">
        <f t="shared" si="82"/>
        <v>297</v>
      </c>
      <c r="H90" s="72" t="s">
        <v>34</v>
      </c>
      <c r="I90" s="76"/>
      <c r="J90" s="76">
        <f t="shared" si="83"/>
        <v>0</v>
      </c>
      <c r="K90" s="73"/>
      <c r="L90" s="73">
        <f t="shared" si="84"/>
        <v>0</v>
      </c>
      <c r="M90" s="74">
        <f t="shared" si="85"/>
        <v>0</v>
      </c>
      <c r="N90" s="75"/>
      <c r="O90" s="80"/>
    </row>
    <row r="91" spans="1:15" s="81" customFormat="1" x14ac:dyDescent="0.2">
      <c r="A91" s="69" t="str">
        <f>IF(H91&lt;&gt;"",1+MAX($A$10:A90),"")</f>
        <v/>
      </c>
      <c r="B91" s="68"/>
      <c r="C91" s="68"/>
      <c r="D91" s="90" t="s">
        <v>111</v>
      </c>
      <c r="E91" s="89"/>
      <c r="F91" s="70"/>
      <c r="G91" s="71"/>
      <c r="H91" s="72"/>
      <c r="I91" s="76"/>
      <c r="J91" s="76"/>
      <c r="K91" s="73"/>
      <c r="L91" s="73"/>
      <c r="M91" s="74"/>
      <c r="N91" s="75"/>
      <c r="O91" s="80"/>
    </row>
    <row r="92" spans="1:15" s="81" customFormat="1" x14ac:dyDescent="0.2">
      <c r="A92" s="69">
        <f>IF(H92&lt;&gt;"",1+MAX($A$10:A91),"")</f>
        <v>65</v>
      </c>
      <c r="B92" s="68" t="s">
        <v>120</v>
      </c>
      <c r="C92" s="68"/>
      <c r="D92" s="89" t="s">
        <v>113</v>
      </c>
      <c r="E92" s="89">
        <v>1320</v>
      </c>
      <c r="F92" s="70">
        <v>0.05</v>
      </c>
      <c r="G92" s="71">
        <f t="shared" ref="G92:G101" si="86">CEILING(E92*(1+F92),1)</f>
        <v>1386</v>
      </c>
      <c r="H92" s="72" t="s">
        <v>32</v>
      </c>
      <c r="I92" s="76"/>
      <c r="J92" s="76">
        <f t="shared" ref="J92:J101" si="87">I92*G92</f>
        <v>0</v>
      </c>
      <c r="K92" s="73"/>
      <c r="L92" s="73">
        <f t="shared" ref="L92:L101" si="88">K92*G92</f>
        <v>0</v>
      </c>
      <c r="M92" s="74">
        <f t="shared" ref="M92:M101" si="89">(I92+K92)*G92</f>
        <v>0</v>
      </c>
      <c r="N92" s="75"/>
      <c r="O92" s="80"/>
    </row>
    <row r="93" spans="1:15" s="81" customFormat="1" x14ac:dyDescent="0.2">
      <c r="A93" s="69">
        <f>IF(H93&lt;&gt;"",1+MAX($A$10:A92),"")</f>
        <v>66</v>
      </c>
      <c r="B93" s="68" t="s">
        <v>120</v>
      </c>
      <c r="C93" s="68"/>
      <c r="D93" s="89" t="s">
        <v>112</v>
      </c>
      <c r="E93" s="89">
        <v>2640</v>
      </c>
      <c r="F93" s="70">
        <v>0.05</v>
      </c>
      <c r="G93" s="71">
        <f t="shared" si="86"/>
        <v>2772</v>
      </c>
      <c r="H93" s="72" t="s">
        <v>32</v>
      </c>
      <c r="I93" s="76"/>
      <c r="J93" s="76">
        <f t="shared" si="87"/>
        <v>0</v>
      </c>
      <c r="K93" s="73"/>
      <c r="L93" s="73">
        <f t="shared" si="88"/>
        <v>0</v>
      </c>
      <c r="M93" s="74">
        <f t="shared" si="89"/>
        <v>0</v>
      </c>
      <c r="N93" s="75"/>
      <c r="O93" s="80"/>
    </row>
    <row r="94" spans="1:15" s="81" customFormat="1" x14ac:dyDescent="0.2">
      <c r="A94" s="69">
        <f>IF(H94&lt;&gt;"",1+MAX($A$10:A93),"")</f>
        <v>67</v>
      </c>
      <c r="B94" s="68" t="s">
        <v>120</v>
      </c>
      <c r="C94" s="68"/>
      <c r="D94" s="89" t="s">
        <v>103</v>
      </c>
      <c r="E94" s="89">
        <v>1320</v>
      </c>
      <c r="F94" s="70">
        <v>0.05</v>
      </c>
      <c r="G94" s="71">
        <f t="shared" si="86"/>
        <v>1386</v>
      </c>
      <c r="H94" s="72" t="s">
        <v>32</v>
      </c>
      <c r="I94" s="76"/>
      <c r="J94" s="76">
        <f t="shared" si="87"/>
        <v>0</v>
      </c>
      <c r="K94" s="73"/>
      <c r="L94" s="73">
        <f t="shared" si="88"/>
        <v>0</v>
      </c>
      <c r="M94" s="74">
        <f t="shared" si="89"/>
        <v>0</v>
      </c>
      <c r="N94" s="75"/>
      <c r="O94" s="80"/>
    </row>
    <row r="95" spans="1:15" s="81" customFormat="1" x14ac:dyDescent="0.2">
      <c r="A95" s="69">
        <f>IF(H95&lt;&gt;"",1+MAX($A$10:A94),"")</f>
        <v>68</v>
      </c>
      <c r="B95" s="68" t="s">
        <v>120</v>
      </c>
      <c r="C95" s="68"/>
      <c r="D95" s="89" t="s">
        <v>104</v>
      </c>
      <c r="E95" s="89">
        <v>66</v>
      </c>
      <c r="F95" s="70">
        <v>0</v>
      </c>
      <c r="G95" s="71">
        <f t="shared" si="86"/>
        <v>66</v>
      </c>
      <c r="H95" s="72" t="s">
        <v>31</v>
      </c>
      <c r="I95" s="76"/>
      <c r="J95" s="76">
        <f t="shared" si="87"/>
        <v>0</v>
      </c>
      <c r="K95" s="73"/>
      <c r="L95" s="73">
        <f t="shared" si="88"/>
        <v>0</v>
      </c>
      <c r="M95" s="74">
        <f t="shared" si="89"/>
        <v>0</v>
      </c>
      <c r="N95" s="75"/>
      <c r="O95" s="80"/>
    </row>
    <row r="96" spans="1:15" s="81" customFormat="1" x14ac:dyDescent="0.2">
      <c r="A96" s="69">
        <f>IF(H96&lt;&gt;"",1+MAX($A$10:A95),"")</f>
        <v>69</v>
      </c>
      <c r="B96" s="68" t="s">
        <v>120</v>
      </c>
      <c r="C96" s="68"/>
      <c r="D96" s="89" t="s">
        <v>105</v>
      </c>
      <c r="E96" s="89">
        <v>27</v>
      </c>
      <c r="F96" s="70">
        <v>0</v>
      </c>
      <c r="G96" s="71">
        <f t="shared" si="86"/>
        <v>27</v>
      </c>
      <c r="H96" s="72" t="s">
        <v>31</v>
      </c>
      <c r="I96" s="97"/>
      <c r="J96" s="97">
        <f t="shared" si="87"/>
        <v>0</v>
      </c>
      <c r="K96" s="98"/>
      <c r="L96" s="98">
        <f t="shared" si="88"/>
        <v>0</v>
      </c>
      <c r="M96" s="99">
        <f t="shared" si="89"/>
        <v>0</v>
      </c>
      <c r="N96" s="75"/>
      <c r="O96" s="80"/>
    </row>
    <row r="97" spans="1:19" s="81" customFormat="1" x14ac:dyDescent="0.2">
      <c r="A97" s="69">
        <f>IF(H97&lt;&gt;"",1+MAX($A$10:A96),"")</f>
        <v>70</v>
      </c>
      <c r="B97" s="68" t="s">
        <v>120</v>
      </c>
      <c r="C97" s="68"/>
      <c r="D97" s="89" t="s">
        <v>106</v>
      </c>
      <c r="E97" s="89">
        <v>5280</v>
      </c>
      <c r="F97" s="70">
        <v>0</v>
      </c>
      <c r="G97" s="71">
        <f t="shared" si="86"/>
        <v>5280</v>
      </c>
      <c r="H97" s="72" t="s">
        <v>31</v>
      </c>
      <c r="I97" s="76"/>
      <c r="J97" s="76">
        <f t="shared" si="87"/>
        <v>0</v>
      </c>
      <c r="K97" s="73"/>
      <c r="L97" s="73">
        <f t="shared" si="88"/>
        <v>0</v>
      </c>
      <c r="M97" s="74">
        <f t="shared" si="89"/>
        <v>0</v>
      </c>
      <c r="N97" s="75"/>
      <c r="O97" s="80"/>
    </row>
    <row r="98" spans="1:19" s="81" customFormat="1" x14ac:dyDescent="0.2">
      <c r="A98" s="69">
        <f>IF(H98&lt;&gt;"",1+MAX($A$10:A97),"")</f>
        <v>71</v>
      </c>
      <c r="B98" s="68" t="s">
        <v>120</v>
      </c>
      <c r="C98" s="68"/>
      <c r="D98" s="89" t="s">
        <v>107</v>
      </c>
      <c r="E98" s="89">
        <v>977</v>
      </c>
      <c r="F98" s="70">
        <v>0.05</v>
      </c>
      <c r="G98" s="71">
        <f t="shared" si="86"/>
        <v>1026</v>
      </c>
      <c r="H98" s="72" t="s">
        <v>34</v>
      </c>
      <c r="I98" s="76"/>
      <c r="J98" s="76">
        <f t="shared" si="87"/>
        <v>0</v>
      </c>
      <c r="K98" s="73"/>
      <c r="L98" s="73">
        <f t="shared" si="88"/>
        <v>0</v>
      </c>
      <c r="M98" s="74">
        <f t="shared" si="89"/>
        <v>0</v>
      </c>
      <c r="N98" s="75"/>
      <c r="O98" s="80"/>
    </row>
    <row r="99" spans="1:19" s="81" customFormat="1" x14ac:dyDescent="0.2">
      <c r="A99" s="69">
        <f>IF(H99&lt;&gt;"",1+MAX($A$10:A98),"")</f>
        <v>72</v>
      </c>
      <c r="B99" s="68" t="s">
        <v>120</v>
      </c>
      <c r="C99" s="68"/>
      <c r="D99" s="89" t="s">
        <v>108</v>
      </c>
      <c r="E99" s="89">
        <v>330</v>
      </c>
      <c r="F99" s="70">
        <v>0.05</v>
      </c>
      <c r="G99" s="71">
        <f t="shared" si="86"/>
        <v>347</v>
      </c>
      <c r="H99" s="72" t="s">
        <v>34</v>
      </c>
      <c r="I99" s="76"/>
      <c r="J99" s="76">
        <f t="shared" si="87"/>
        <v>0</v>
      </c>
      <c r="K99" s="73"/>
      <c r="L99" s="73">
        <f t="shared" si="88"/>
        <v>0</v>
      </c>
      <c r="M99" s="74">
        <f t="shared" si="89"/>
        <v>0</v>
      </c>
      <c r="N99" s="75"/>
      <c r="O99" s="80"/>
    </row>
    <row r="100" spans="1:19" s="81" customFormat="1" x14ac:dyDescent="0.2">
      <c r="A100" s="69">
        <f>IF(H100&lt;&gt;"",1+MAX($A$10:A99),"")</f>
        <v>73</v>
      </c>
      <c r="B100" s="68" t="s">
        <v>120</v>
      </c>
      <c r="C100" s="68"/>
      <c r="D100" s="89" t="s">
        <v>109</v>
      </c>
      <c r="E100" s="89">
        <v>165</v>
      </c>
      <c r="F100" s="70">
        <v>0.05</v>
      </c>
      <c r="G100" s="71">
        <f t="shared" si="86"/>
        <v>174</v>
      </c>
      <c r="H100" s="72" t="s">
        <v>34</v>
      </c>
      <c r="I100" s="76"/>
      <c r="J100" s="76">
        <f t="shared" si="87"/>
        <v>0</v>
      </c>
      <c r="K100" s="73"/>
      <c r="L100" s="73">
        <f>K100*G100</f>
        <v>0</v>
      </c>
      <c r="M100" s="74">
        <f t="shared" si="89"/>
        <v>0</v>
      </c>
      <c r="N100" s="75"/>
      <c r="O100" s="80"/>
    </row>
    <row r="101" spans="1:19" s="81" customFormat="1" x14ac:dyDescent="0.2">
      <c r="A101" s="69">
        <f>IF(H101&lt;&gt;"",1+MAX($A$10:A100),"")</f>
        <v>74</v>
      </c>
      <c r="B101" s="68" t="s">
        <v>120</v>
      </c>
      <c r="C101" s="68"/>
      <c r="D101" s="89" t="s">
        <v>110</v>
      </c>
      <c r="E101" s="89">
        <v>330</v>
      </c>
      <c r="F101" s="70">
        <v>0.05</v>
      </c>
      <c r="G101" s="71">
        <f t="shared" si="86"/>
        <v>347</v>
      </c>
      <c r="H101" s="72" t="s">
        <v>34</v>
      </c>
      <c r="I101" s="76"/>
      <c r="J101" s="76">
        <f t="shared" si="87"/>
        <v>0</v>
      </c>
      <c r="K101" s="73"/>
      <c r="L101" s="73">
        <f t="shared" si="88"/>
        <v>0</v>
      </c>
      <c r="M101" s="74">
        <f t="shared" si="89"/>
        <v>0</v>
      </c>
      <c r="N101" s="75"/>
      <c r="O101" s="80"/>
      <c r="P101" s="80"/>
      <c r="Q101" s="80"/>
      <c r="R101" s="80"/>
      <c r="S101" s="80"/>
    </row>
    <row r="102" spans="1:19" s="93" customFormat="1" x14ac:dyDescent="0.2">
      <c r="A102" s="69" t="str">
        <f>IF(E102&lt;&gt;"",1+MAX($A$7:A101),"")</f>
        <v/>
      </c>
      <c r="B102" s="68"/>
      <c r="C102" s="68"/>
      <c r="D102" s="100" t="s">
        <v>127</v>
      </c>
      <c r="E102" s="94"/>
      <c r="F102" s="95"/>
      <c r="G102" s="96"/>
      <c r="H102" s="74"/>
      <c r="I102" s="76"/>
      <c r="J102" s="76"/>
      <c r="K102" s="73"/>
      <c r="L102" s="73">
        <f>SUM(L16:L101)</f>
        <v>0</v>
      </c>
      <c r="M102" s="74">
        <f>SUM(M16:M101)</f>
        <v>0</v>
      </c>
      <c r="N102" s="75">
        <f>SUM(N16:N101)</f>
        <v>0</v>
      </c>
      <c r="O102" s="74"/>
      <c r="P102" s="80"/>
      <c r="Q102" s="80"/>
      <c r="R102" s="80"/>
      <c r="S102" s="80"/>
    </row>
    <row r="103" spans="1:19" s="81" customFormat="1" ht="16.5" thickBot="1" x14ac:dyDescent="0.25">
      <c r="A103" s="25" t="str">
        <f>IF(H103&lt;&gt;"",1+MAX($A$10:A101),"")</f>
        <v/>
      </c>
      <c r="B103" s="25"/>
      <c r="C103" s="78" t="s">
        <v>42</v>
      </c>
      <c r="D103" s="79" t="s">
        <v>43</v>
      </c>
      <c r="E103" s="77"/>
      <c r="F103" s="82"/>
      <c r="G103" s="82"/>
      <c r="H103" s="82"/>
      <c r="I103" s="82"/>
      <c r="J103" s="82"/>
      <c r="K103" s="82"/>
      <c r="L103" s="82"/>
      <c r="M103" s="82"/>
      <c r="N103" s="83">
        <f>SUM(M104:M110)</f>
        <v>0</v>
      </c>
      <c r="O103" s="80"/>
      <c r="P103" s="80"/>
      <c r="Q103" s="80"/>
      <c r="R103" s="80"/>
      <c r="S103" s="80"/>
    </row>
    <row r="104" spans="1:19" s="93" customFormat="1" ht="16.5" thickBot="1" x14ac:dyDescent="0.25">
      <c r="A104" s="69" t="str">
        <f>IF(E104&lt;&gt;"",1+MAX($A$7:A103),"")</f>
        <v/>
      </c>
      <c r="B104" s="68"/>
      <c r="C104" s="92"/>
      <c r="D104" s="92" t="s">
        <v>123</v>
      </c>
      <c r="E104" s="92"/>
      <c r="F104" s="70"/>
      <c r="G104" s="71"/>
      <c r="H104" s="72"/>
      <c r="I104" s="76"/>
      <c r="J104" s="76"/>
      <c r="K104" s="73"/>
      <c r="L104" s="73"/>
      <c r="M104" s="74"/>
      <c r="N104" s="75"/>
      <c r="O104" s="81"/>
      <c r="P104" s="81"/>
      <c r="Q104" s="80"/>
    </row>
    <row r="105" spans="1:19" s="81" customFormat="1" x14ac:dyDescent="0.2">
      <c r="A105" s="69" t="str">
        <f>IF(H105&lt;&gt;"",1+MAX($A$10:A103),"")</f>
        <v/>
      </c>
      <c r="B105" s="68"/>
      <c r="C105" s="68"/>
      <c r="D105" s="88" t="s">
        <v>115</v>
      </c>
      <c r="E105" s="89"/>
      <c r="F105" s="70"/>
      <c r="G105" s="71"/>
      <c r="H105" s="74"/>
      <c r="I105" s="76"/>
      <c r="J105" s="76"/>
      <c r="K105" s="73"/>
      <c r="L105" s="73"/>
      <c r="M105" s="74"/>
      <c r="N105" s="75"/>
      <c r="O105" s="80"/>
    </row>
    <row r="106" spans="1:19" s="81" customFormat="1" x14ac:dyDescent="0.2">
      <c r="A106" s="69">
        <f>IF(H106&lt;&gt;"",1+MAX($A$10:A105),"")</f>
        <v>75</v>
      </c>
      <c r="B106" s="68" t="s">
        <v>120</v>
      </c>
      <c r="C106" s="68"/>
      <c r="D106" s="89" t="s">
        <v>117</v>
      </c>
      <c r="E106" s="89">
        <v>1265</v>
      </c>
      <c r="F106" s="70">
        <v>0.05</v>
      </c>
      <c r="G106" s="71">
        <f t="shared" ref="G106" si="90">CEILING(E106*(1+F106),1)</f>
        <v>1329</v>
      </c>
      <c r="H106" s="74" t="s">
        <v>32</v>
      </c>
      <c r="I106" s="76"/>
      <c r="J106" s="76">
        <f t="shared" ref="J106:J107" si="91">I106*G106</f>
        <v>0</v>
      </c>
      <c r="K106" s="73"/>
      <c r="L106" s="73">
        <f t="shared" ref="L106" si="92">K106*G106</f>
        <v>0</v>
      </c>
      <c r="M106" s="74">
        <f t="shared" ref="M106" si="93">(I106+K106)*G106</f>
        <v>0</v>
      </c>
      <c r="N106" s="75"/>
      <c r="O106" s="80"/>
    </row>
    <row r="107" spans="1:19" s="93" customFormat="1" x14ac:dyDescent="0.2">
      <c r="A107" s="69" t="str">
        <f>IF(H107&lt;&gt;"",1+MAX($A$10:A106),"")</f>
        <v/>
      </c>
      <c r="B107" s="68"/>
      <c r="C107" s="68"/>
      <c r="D107" s="100" t="s">
        <v>125</v>
      </c>
      <c r="E107" s="94"/>
      <c r="F107" s="95"/>
      <c r="G107" s="96"/>
      <c r="H107" s="74"/>
      <c r="I107" s="76"/>
      <c r="J107" s="76">
        <f t="shared" si="91"/>
        <v>0</v>
      </c>
      <c r="K107" s="73"/>
      <c r="L107" s="73">
        <f>SUM(L104:L106)</f>
        <v>0</v>
      </c>
      <c r="M107" s="74">
        <f>SUM(M104:M106)</f>
        <v>0</v>
      </c>
      <c r="N107" s="75">
        <f>SUM(N104:N106)</f>
        <v>0</v>
      </c>
      <c r="O107" s="74"/>
      <c r="P107" s="80"/>
      <c r="Q107" s="80"/>
      <c r="R107" s="80"/>
      <c r="S107" s="80"/>
    </row>
    <row r="108" spans="1:19" s="81" customFormat="1" x14ac:dyDescent="0.2">
      <c r="A108" s="69" t="str">
        <f>IF(H108&lt;&gt;"",1+MAX($A$10:A107),"")</f>
        <v/>
      </c>
      <c r="B108" s="68"/>
      <c r="C108" s="68"/>
      <c r="D108" s="88" t="s">
        <v>116</v>
      </c>
      <c r="E108" s="89"/>
      <c r="F108" s="70"/>
      <c r="G108" s="71"/>
      <c r="H108" s="74"/>
      <c r="I108" s="76"/>
      <c r="K108" s="73"/>
      <c r="L108" s="73"/>
      <c r="M108" s="74"/>
      <c r="N108" s="75"/>
      <c r="O108" s="74"/>
      <c r="P108" s="80"/>
      <c r="Q108" s="80"/>
      <c r="R108" s="80"/>
      <c r="S108" s="80"/>
    </row>
    <row r="109" spans="1:19" s="81" customFormat="1" x14ac:dyDescent="0.2">
      <c r="A109" s="69">
        <f>IF(H109&lt;&gt;"",1+MAX($A$10:A108),"")</f>
        <v>76</v>
      </c>
      <c r="B109" s="68" t="s">
        <v>120</v>
      </c>
      <c r="C109" s="68"/>
      <c r="D109" s="89" t="s">
        <v>124</v>
      </c>
      <c r="E109" s="89">
        <v>1199</v>
      </c>
      <c r="F109" s="70">
        <v>0.05</v>
      </c>
      <c r="G109" s="71">
        <f t="shared" ref="G109" si="94">CEILING(E109*(1+F109),1)</f>
        <v>1259</v>
      </c>
      <c r="H109" s="74" t="s">
        <v>32</v>
      </c>
      <c r="I109" s="76"/>
      <c r="J109" s="76">
        <f t="shared" ref="J109:J110" si="95">I109*G109</f>
        <v>0</v>
      </c>
      <c r="K109" s="73"/>
      <c r="L109" s="73">
        <f>K109*G109</f>
        <v>0</v>
      </c>
      <c r="M109" s="74">
        <f>(I109+K109)*G109</f>
        <v>0</v>
      </c>
      <c r="N109" s="75"/>
      <c r="O109" s="80"/>
      <c r="P109" s="80"/>
      <c r="Q109" s="80"/>
      <c r="R109" s="80"/>
      <c r="S109" s="80"/>
    </row>
    <row r="110" spans="1:19" s="93" customFormat="1" x14ac:dyDescent="0.2">
      <c r="A110" s="91" t="str">
        <f>IF(E110&lt;&gt;"",1+MAX($A$7:A109),"")</f>
        <v/>
      </c>
      <c r="B110" s="68"/>
      <c r="C110" s="68"/>
      <c r="D110" s="100" t="s">
        <v>126</v>
      </c>
      <c r="E110" s="94"/>
      <c r="F110" s="95"/>
      <c r="G110" s="96"/>
      <c r="H110" s="74"/>
      <c r="I110" s="76"/>
      <c r="J110" s="76">
        <f t="shared" si="95"/>
        <v>0</v>
      </c>
      <c r="K110" s="73"/>
      <c r="L110" s="73">
        <f>SUM(L108:L109)</f>
        <v>0</v>
      </c>
      <c r="M110" s="74">
        <f>SUM(M108:M109)</f>
        <v>0</v>
      </c>
      <c r="N110" s="75">
        <f>SUM(N108:N109)</f>
        <v>0</v>
      </c>
      <c r="O110" s="74"/>
      <c r="P110" s="80"/>
      <c r="Q110" s="80"/>
      <c r="R110" s="80"/>
      <c r="S110" s="80"/>
    </row>
    <row r="111" spans="1:19" s="81" customFormat="1" ht="16.5" thickBot="1" x14ac:dyDescent="0.25">
      <c r="A111" s="107" t="s">
        <v>5</v>
      </c>
      <c r="B111" s="108"/>
      <c r="C111" s="17"/>
      <c r="D111" s="9"/>
      <c r="E111" s="46"/>
      <c r="F111" s="46"/>
      <c r="G111" s="46"/>
      <c r="H111" s="108" t="s">
        <v>41</v>
      </c>
      <c r="I111" s="108"/>
      <c r="J111" s="49">
        <f>SUM(J10:J109)</f>
        <v>0</v>
      </c>
      <c r="K111" s="48" t="s">
        <v>40</v>
      </c>
      <c r="L111" s="49">
        <f>SUM(L10:L109)</f>
        <v>0</v>
      </c>
      <c r="M111" s="49">
        <f>SUM(M10:M110)</f>
        <v>0</v>
      </c>
      <c r="N111" s="49">
        <f>SUM(N10:N110)</f>
        <v>0</v>
      </c>
      <c r="O111" s="80"/>
    </row>
    <row r="112" spans="1:19" s="81" customFormat="1" ht="17.25" thickTop="1" thickBot="1" x14ac:dyDescent="0.25">
      <c r="A112" s="105" t="s">
        <v>9</v>
      </c>
      <c r="B112" s="106"/>
      <c r="C112" s="17"/>
      <c r="D112" s="9"/>
      <c r="E112" s="46"/>
      <c r="F112" s="46"/>
      <c r="G112" s="46"/>
      <c r="H112" s="47"/>
      <c r="I112" s="50">
        <v>0</v>
      </c>
      <c r="J112" s="50"/>
      <c r="K112" s="50"/>
      <c r="L112" s="50"/>
      <c r="M112" s="51">
        <f>I112*M111</f>
        <v>0</v>
      </c>
      <c r="N112" s="52">
        <f>I112*N111</f>
        <v>0</v>
      </c>
      <c r="O112" s="80"/>
    </row>
    <row r="113" spans="1:15" s="81" customFormat="1" ht="17.25" thickTop="1" thickBot="1" x14ac:dyDescent="0.25">
      <c r="A113" s="105" t="s">
        <v>8</v>
      </c>
      <c r="B113" s="106"/>
      <c r="C113" s="17"/>
      <c r="D113" s="9"/>
      <c r="E113" s="46"/>
      <c r="F113" s="46"/>
      <c r="G113" s="46"/>
      <c r="H113" s="47"/>
      <c r="I113" s="50">
        <v>0.25</v>
      </c>
      <c r="J113" s="50"/>
      <c r="K113" s="50"/>
      <c r="L113" s="50"/>
      <c r="M113" s="51">
        <f>I113*M111</f>
        <v>0</v>
      </c>
      <c r="N113" s="52">
        <f>I113*N111</f>
        <v>0</v>
      </c>
      <c r="O113" s="80"/>
    </row>
    <row r="114" spans="1:15" s="81" customFormat="1" ht="16.5" thickTop="1" x14ac:dyDescent="0.2">
      <c r="A114" s="101" t="s">
        <v>6</v>
      </c>
      <c r="B114" s="102"/>
      <c r="C114" s="18"/>
      <c r="D114" s="10"/>
      <c r="E114" s="53"/>
      <c r="F114" s="53"/>
      <c r="G114" s="53"/>
      <c r="H114" s="54"/>
      <c r="I114" s="55"/>
      <c r="J114" s="55"/>
      <c r="K114" s="55"/>
      <c r="L114" s="55"/>
      <c r="M114" s="56">
        <f>SUM(M111:M113)</f>
        <v>0</v>
      </c>
      <c r="N114" s="57">
        <f>SUM(N111:N113)</f>
        <v>0</v>
      </c>
      <c r="O114" s="80"/>
    </row>
    <row r="115" spans="1:15" s="81" customFormat="1" x14ac:dyDescent="0.2">
      <c r="A115" s="66"/>
      <c r="B115" s="23"/>
      <c r="C115" s="5"/>
      <c r="D115" s="4"/>
      <c r="E115" s="29"/>
      <c r="F115" s="29"/>
      <c r="G115" s="29"/>
      <c r="H115" s="23"/>
      <c r="I115" s="30"/>
      <c r="J115" s="30"/>
      <c r="K115" s="30"/>
      <c r="L115" s="30"/>
      <c r="M115" s="31"/>
      <c r="N115" s="32"/>
      <c r="O115" s="80"/>
    </row>
    <row r="116" spans="1:15" s="81" customFormat="1" x14ac:dyDescent="0.2">
      <c r="A116" s="66"/>
      <c r="B116" s="23"/>
      <c r="C116" s="5"/>
      <c r="D116" s="6"/>
      <c r="E116" s="28"/>
      <c r="F116" s="58"/>
      <c r="G116" s="59"/>
      <c r="H116" s="28"/>
      <c r="I116" s="33"/>
      <c r="J116" s="33"/>
      <c r="K116" s="33"/>
      <c r="L116" s="33"/>
      <c r="M116" s="58"/>
      <c r="N116" s="58"/>
      <c r="O116" s="80"/>
    </row>
    <row r="117" spans="1:15" s="81" customFormat="1" x14ac:dyDescent="0.2">
      <c r="A117" s="66"/>
      <c r="B117" s="23"/>
      <c r="C117" s="5"/>
      <c r="D117" s="6"/>
      <c r="E117" s="28"/>
      <c r="F117" s="58"/>
      <c r="G117" s="59"/>
      <c r="H117" s="28"/>
      <c r="I117" s="33"/>
      <c r="J117" s="33"/>
      <c r="K117" s="33"/>
      <c r="L117" s="33"/>
      <c r="M117" s="58"/>
      <c r="N117" s="58"/>
      <c r="O117" s="80"/>
    </row>
    <row r="118" spans="1:15" s="81" customFormat="1" x14ac:dyDescent="0.2">
      <c r="A118" s="66"/>
      <c r="B118" s="23"/>
      <c r="C118" s="5"/>
      <c r="D118" s="6"/>
      <c r="E118" s="28"/>
      <c r="F118" s="58"/>
      <c r="G118" s="59"/>
      <c r="H118" s="28"/>
      <c r="I118" s="33"/>
      <c r="J118" s="33"/>
      <c r="K118" s="33"/>
      <c r="L118" s="33"/>
      <c r="M118" s="58"/>
      <c r="N118" s="58"/>
      <c r="O118" s="80"/>
    </row>
    <row r="119" spans="1:15" s="81" customFormat="1" x14ac:dyDescent="0.2">
      <c r="A119" s="66"/>
      <c r="B119" s="23"/>
      <c r="C119" s="5"/>
      <c r="D119" s="6"/>
      <c r="E119" s="28"/>
      <c r="F119" s="58"/>
      <c r="G119" s="59"/>
      <c r="H119" s="28"/>
      <c r="I119" s="33"/>
      <c r="J119" s="33"/>
      <c r="K119" s="33"/>
      <c r="L119" s="33"/>
      <c r="M119" s="58"/>
      <c r="N119" s="58"/>
      <c r="O119" s="80"/>
    </row>
    <row r="120" spans="1:15" s="81" customFormat="1" x14ac:dyDescent="0.2">
      <c r="A120" s="66"/>
      <c r="B120" s="23"/>
      <c r="C120" s="5"/>
      <c r="D120" s="4"/>
      <c r="E120" s="28"/>
      <c r="F120" s="59"/>
      <c r="G120" s="59"/>
      <c r="H120" s="28"/>
      <c r="I120" s="33"/>
      <c r="J120" s="33"/>
      <c r="K120" s="33"/>
      <c r="L120" s="33"/>
      <c r="M120" s="58"/>
      <c r="N120" s="58"/>
      <c r="O120" s="80"/>
    </row>
    <row r="121" spans="1:15" s="81" customFormat="1" x14ac:dyDescent="0.2">
      <c r="A121" s="66"/>
      <c r="B121" s="23"/>
      <c r="C121" s="5"/>
      <c r="D121" s="4"/>
      <c r="E121" s="28"/>
      <c r="F121" s="58"/>
      <c r="G121" s="29"/>
      <c r="H121" s="23"/>
      <c r="I121" s="58"/>
      <c r="J121" s="58"/>
      <c r="K121" s="58"/>
      <c r="L121" s="58"/>
      <c r="M121" s="58"/>
      <c r="N121" s="58"/>
      <c r="O121" s="80"/>
    </row>
    <row r="122" spans="1:15" s="81" customFormat="1" x14ac:dyDescent="0.2">
      <c r="A122" s="67"/>
      <c r="B122" s="27"/>
      <c r="C122" s="16"/>
      <c r="D122" s="4"/>
      <c r="E122" s="28"/>
      <c r="F122" s="58"/>
      <c r="G122" s="29"/>
      <c r="H122" s="23"/>
      <c r="I122" s="58"/>
      <c r="J122" s="58"/>
      <c r="K122" s="58"/>
      <c r="L122" s="58"/>
      <c r="M122" s="58"/>
      <c r="N122" s="58"/>
      <c r="O122" s="80"/>
    </row>
    <row r="123" spans="1:15" s="81" customFormat="1" x14ac:dyDescent="0.2">
      <c r="A123" s="23"/>
      <c r="B123" s="23"/>
      <c r="C123" s="5"/>
      <c r="D123" s="4"/>
      <c r="E123" s="28"/>
      <c r="F123" s="58"/>
      <c r="G123" s="29"/>
      <c r="H123" s="23"/>
      <c r="I123" s="58"/>
      <c r="J123" s="58"/>
      <c r="K123" s="58"/>
      <c r="L123" s="58"/>
      <c r="M123" s="58"/>
      <c r="N123" s="58"/>
      <c r="O123" s="80"/>
    </row>
    <row r="124" spans="1:15" s="81" customFormat="1" x14ac:dyDescent="0.2">
      <c r="A124" s="28"/>
      <c r="B124" s="28"/>
      <c r="C124" s="1"/>
      <c r="D124" s="3"/>
      <c r="E124" s="63"/>
      <c r="F124" s="59"/>
      <c r="G124" s="59"/>
      <c r="H124" s="28"/>
      <c r="I124" s="58"/>
      <c r="J124" s="58"/>
      <c r="K124" s="58"/>
      <c r="L124" s="58"/>
      <c r="M124" s="58"/>
      <c r="N124" s="58"/>
      <c r="O124" s="80"/>
    </row>
    <row r="125" spans="1:15" s="81" customFormat="1" x14ac:dyDescent="0.2">
      <c r="A125" s="28"/>
      <c r="B125" s="28"/>
      <c r="C125" s="1"/>
      <c r="D125" s="3"/>
      <c r="E125" s="63"/>
      <c r="F125" s="59"/>
      <c r="G125" s="59"/>
      <c r="H125" s="28"/>
      <c r="I125" s="58"/>
      <c r="J125" s="58"/>
      <c r="K125" s="58"/>
      <c r="L125" s="58"/>
      <c r="M125" s="58"/>
      <c r="N125" s="58"/>
      <c r="O125" s="80"/>
    </row>
    <row r="126" spans="1:15" s="81" customFormat="1" x14ac:dyDescent="0.2">
      <c r="A126" s="28"/>
      <c r="B126" s="28"/>
      <c r="C126" s="1"/>
      <c r="D126" s="3"/>
      <c r="E126" s="59"/>
      <c r="F126" s="59"/>
      <c r="G126" s="59"/>
      <c r="H126" s="28"/>
      <c r="I126" s="33"/>
      <c r="J126" s="33"/>
      <c r="K126" s="33"/>
      <c r="L126" s="33"/>
      <c r="M126" s="33"/>
      <c r="N126" s="60"/>
      <c r="O126" s="80"/>
    </row>
    <row r="127" spans="1:15" s="81" customFormat="1" x14ac:dyDescent="0.2">
      <c r="A127" s="28"/>
      <c r="B127" s="28"/>
      <c r="C127" s="1"/>
      <c r="D127" s="3"/>
      <c r="E127" s="59"/>
      <c r="F127" s="59"/>
      <c r="G127" s="59"/>
      <c r="H127" s="28"/>
      <c r="I127" s="33"/>
      <c r="J127" s="33"/>
      <c r="K127" s="33"/>
      <c r="L127" s="33"/>
      <c r="M127" s="33"/>
      <c r="N127" s="60"/>
      <c r="O127" s="80"/>
    </row>
    <row r="128" spans="1:15" s="81" customFormat="1" x14ac:dyDescent="0.2">
      <c r="A128" s="28"/>
      <c r="B128" s="28"/>
      <c r="C128" s="1"/>
      <c r="D128" s="3"/>
      <c r="E128" s="59"/>
      <c r="F128" s="59"/>
      <c r="G128" s="59"/>
      <c r="H128" s="28"/>
      <c r="I128" s="33"/>
      <c r="J128" s="33"/>
      <c r="K128" s="33"/>
      <c r="L128" s="33"/>
      <c r="M128" s="33"/>
      <c r="N128" s="60"/>
      <c r="O128" s="80"/>
    </row>
    <row r="129" spans="1:15" s="81" customFormat="1" x14ac:dyDescent="0.2">
      <c r="A129" s="28"/>
      <c r="B129" s="28"/>
      <c r="C129" s="1"/>
      <c r="D129" s="3"/>
      <c r="E129" s="59"/>
      <c r="F129" s="59"/>
      <c r="G129" s="59"/>
      <c r="H129" s="28"/>
      <c r="I129" s="33"/>
      <c r="J129" s="33"/>
      <c r="K129" s="33"/>
      <c r="L129" s="33"/>
      <c r="M129" s="33"/>
      <c r="N129" s="60"/>
      <c r="O129" s="80"/>
    </row>
    <row r="130" spans="1:15" s="81" customFormat="1" x14ac:dyDescent="0.2">
      <c r="A130" s="28"/>
      <c r="B130" s="28"/>
      <c r="C130" s="1"/>
      <c r="D130" s="3"/>
      <c r="E130" s="59"/>
      <c r="F130" s="59"/>
      <c r="G130" s="59"/>
      <c r="H130" s="28"/>
      <c r="I130" s="33"/>
      <c r="J130" s="33"/>
      <c r="K130" s="33"/>
      <c r="L130" s="33"/>
      <c r="M130" s="33"/>
      <c r="N130" s="60"/>
      <c r="O130" s="80"/>
    </row>
    <row r="131" spans="1:15" s="81" customFormat="1" x14ac:dyDescent="0.2">
      <c r="A131" s="28"/>
      <c r="B131" s="28"/>
      <c r="C131" s="1"/>
      <c r="D131" s="3"/>
      <c r="E131" s="59"/>
      <c r="F131" s="59"/>
      <c r="G131" s="59"/>
      <c r="H131" s="28"/>
      <c r="I131" s="33"/>
      <c r="J131" s="33"/>
      <c r="K131" s="33"/>
      <c r="L131" s="33"/>
      <c r="M131" s="33"/>
      <c r="N131" s="60"/>
      <c r="O131" s="80"/>
    </row>
    <row r="132" spans="1:15" s="81" customFormat="1" x14ac:dyDescent="0.2">
      <c r="A132" s="28"/>
      <c r="B132" s="28"/>
      <c r="C132" s="1"/>
      <c r="D132" s="3"/>
      <c r="E132" s="59"/>
      <c r="F132" s="59"/>
      <c r="G132" s="59"/>
      <c r="H132" s="28"/>
      <c r="I132" s="33"/>
      <c r="J132" s="33"/>
      <c r="K132" s="33"/>
      <c r="L132" s="33"/>
      <c r="M132" s="33"/>
      <c r="N132" s="60"/>
      <c r="O132" s="80"/>
    </row>
    <row r="133" spans="1:15" s="81" customFormat="1" x14ac:dyDescent="0.2">
      <c r="A133" s="28"/>
      <c r="B133" s="28"/>
      <c r="C133" s="1"/>
      <c r="D133" s="3"/>
      <c r="E133" s="59"/>
      <c r="F133" s="59"/>
      <c r="G133" s="59"/>
      <c r="H133" s="28"/>
      <c r="I133" s="33"/>
      <c r="J133" s="33"/>
      <c r="K133" s="33"/>
      <c r="L133" s="33"/>
      <c r="M133" s="33"/>
      <c r="N133" s="60"/>
      <c r="O133" s="80"/>
    </row>
    <row r="134" spans="1:15" s="81" customFormat="1" x14ac:dyDescent="0.2">
      <c r="A134" s="28"/>
      <c r="B134" s="28"/>
      <c r="C134" s="1"/>
      <c r="D134" s="3"/>
      <c r="E134" s="59"/>
      <c r="F134" s="59"/>
      <c r="G134" s="59"/>
      <c r="H134" s="28"/>
      <c r="I134" s="33"/>
      <c r="J134" s="33"/>
      <c r="K134" s="33"/>
      <c r="L134" s="33"/>
      <c r="M134" s="33"/>
      <c r="N134" s="60"/>
      <c r="O134" s="80"/>
    </row>
    <row r="135" spans="1:15" s="81" customFormat="1" x14ac:dyDescent="0.2">
      <c r="A135" s="28"/>
      <c r="B135" s="28"/>
      <c r="C135" s="1"/>
      <c r="D135" s="3"/>
      <c r="E135" s="59"/>
      <c r="F135" s="59"/>
      <c r="G135" s="59"/>
      <c r="H135" s="28"/>
      <c r="I135" s="33"/>
      <c r="J135" s="33"/>
      <c r="K135" s="33"/>
      <c r="L135" s="33"/>
      <c r="M135" s="33"/>
      <c r="N135" s="60"/>
      <c r="O135" s="80"/>
    </row>
    <row r="136" spans="1:15" s="81" customFormat="1" x14ac:dyDescent="0.2">
      <c r="A136" s="28"/>
      <c r="B136" s="28"/>
      <c r="C136" s="1"/>
      <c r="D136" s="3"/>
      <c r="E136" s="59"/>
      <c r="F136" s="59"/>
      <c r="G136" s="59"/>
      <c r="H136" s="28"/>
      <c r="I136" s="33"/>
      <c r="J136" s="33"/>
      <c r="K136" s="33"/>
      <c r="L136" s="33"/>
      <c r="M136" s="33"/>
      <c r="N136" s="60"/>
      <c r="O136" s="80"/>
    </row>
    <row r="137" spans="1:15" s="81" customFormat="1" x14ac:dyDescent="0.2">
      <c r="A137" s="28"/>
      <c r="B137" s="28"/>
      <c r="C137" s="1"/>
      <c r="D137" s="3"/>
      <c r="E137" s="59"/>
      <c r="F137" s="59"/>
      <c r="G137" s="59"/>
      <c r="H137" s="28"/>
      <c r="I137" s="33"/>
      <c r="J137" s="33"/>
      <c r="K137" s="33"/>
      <c r="L137" s="33"/>
      <c r="M137" s="33"/>
      <c r="N137" s="60"/>
      <c r="O137" s="80"/>
    </row>
    <row r="138" spans="1:15" s="81" customFormat="1" x14ac:dyDescent="0.2">
      <c r="A138" s="28"/>
      <c r="B138" s="28"/>
      <c r="C138" s="1"/>
      <c r="D138" s="3"/>
      <c r="E138" s="59"/>
      <c r="F138" s="59"/>
      <c r="G138" s="59"/>
      <c r="H138" s="28"/>
      <c r="I138" s="33"/>
      <c r="J138" s="33"/>
      <c r="K138" s="33"/>
      <c r="L138" s="33"/>
      <c r="M138" s="33"/>
      <c r="N138" s="60"/>
      <c r="O138" s="80"/>
    </row>
    <row r="139" spans="1:15" s="81" customFormat="1" x14ac:dyDescent="0.2">
      <c r="A139" s="28"/>
      <c r="B139" s="28"/>
      <c r="C139" s="1"/>
      <c r="D139" s="3"/>
      <c r="E139" s="59"/>
      <c r="F139" s="59"/>
      <c r="G139" s="59"/>
      <c r="H139" s="28"/>
      <c r="I139" s="33"/>
      <c r="J139" s="33"/>
      <c r="K139" s="33"/>
      <c r="L139" s="33"/>
      <c r="M139" s="33"/>
      <c r="N139" s="60"/>
      <c r="O139" s="80"/>
    </row>
    <row r="140" spans="1:15" s="81" customFormat="1" x14ac:dyDescent="0.2">
      <c r="A140" s="28"/>
      <c r="B140" s="28"/>
      <c r="C140" s="1"/>
      <c r="D140" s="3"/>
      <c r="E140" s="59"/>
      <c r="F140" s="59"/>
      <c r="G140" s="59"/>
      <c r="H140" s="28"/>
      <c r="I140" s="33"/>
      <c r="J140" s="33"/>
      <c r="K140" s="33"/>
      <c r="L140" s="33"/>
      <c r="M140" s="33"/>
      <c r="N140" s="60"/>
      <c r="O140" s="80"/>
    </row>
    <row r="141" spans="1:15" s="81" customFormat="1" x14ac:dyDescent="0.2">
      <c r="A141" s="28"/>
      <c r="B141" s="28"/>
      <c r="C141" s="1"/>
      <c r="D141" s="3"/>
      <c r="E141" s="59"/>
      <c r="F141" s="59"/>
      <c r="G141" s="59"/>
      <c r="H141" s="28"/>
      <c r="I141" s="33"/>
      <c r="J141" s="33"/>
      <c r="K141" s="33"/>
      <c r="L141" s="33"/>
      <c r="M141" s="33"/>
      <c r="N141" s="60"/>
      <c r="O141" s="80"/>
    </row>
  </sheetData>
  <sortState ref="D220:K235">
    <sortCondition ref="D45"/>
  </sortState>
  <mergeCells count="6">
    <mergeCell ref="A114:B114"/>
    <mergeCell ref="A2:N2"/>
    <mergeCell ref="A113:B113"/>
    <mergeCell ref="A111:B111"/>
    <mergeCell ref="A112:B112"/>
    <mergeCell ref="H111:I111"/>
  </mergeCells>
  <printOptions horizontalCentered="1"/>
  <pageMargins left="0.43307086614173201" right="0.43307086614173201" top="0.39370078740157499" bottom="0.39370078740157499" header="0.196850393700787" footer="0.196850393700787"/>
  <pageSetup paperSize="9" scale="42" orientation="portrait" r:id="rId1"/>
  <headerFooter>
    <oddFooter>&amp;C&amp;P of &amp;N</oddFooter>
  </headerFooter>
  <ignoredErrors>
    <ignoredError sqref="A103:A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2022-01-24T10:37:28Z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