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/>
  </bookViews>
  <sheets>
    <sheet name="DETAIL" sheetId="11" r:id="rId1"/>
  </sheets>
  <definedNames>
    <definedName name="_xlnm._FilterDatabase" localSheetId="0" hidden="1">DETAIL!$A$9:$N$48</definedName>
    <definedName name="_xlnm.Print_Area" localSheetId="0">DETAIL!$A$1:$N$49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D4" i="11" l="1"/>
  <c r="A34" i="11" l="1"/>
  <c r="A40" i="11"/>
  <c r="E44" i="11"/>
  <c r="G44" i="11" s="1"/>
  <c r="M44" i="11" s="1"/>
  <c r="N43" i="11" s="1"/>
  <c r="A43" i="11"/>
  <c r="G42" i="11"/>
  <c r="M42" i="11" s="1"/>
  <c r="G41" i="11"/>
  <c r="M41" i="11" s="1"/>
  <c r="G39" i="11"/>
  <c r="J39" i="11" s="1"/>
  <c r="G38" i="11"/>
  <c r="J38" i="11" s="1"/>
  <c r="G37" i="11"/>
  <c r="J37" i="11" s="1"/>
  <c r="G36" i="11"/>
  <c r="J36" i="11" s="1"/>
  <c r="G35" i="11"/>
  <c r="J35" i="11" s="1"/>
  <c r="G33" i="11"/>
  <c r="M33" i="11" s="1"/>
  <c r="G32" i="11"/>
  <c r="M32" i="11" s="1"/>
  <c r="G31" i="11"/>
  <c r="M31" i="11" s="1"/>
  <c r="G30" i="11"/>
  <c r="M30" i="11" s="1"/>
  <c r="G29" i="11"/>
  <c r="M29" i="11" s="1"/>
  <c r="G28" i="11"/>
  <c r="M28" i="11" s="1"/>
  <c r="G27" i="11"/>
  <c r="M27" i="11" s="1"/>
  <c r="G26" i="11"/>
  <c r="M26" i="11" s="1"/>
  <c r="G23" i="11"/>
  <c r="M23" i="11" s="1"/>
  <c r="M37" i="11" l="1"/>
  <c r="J44" i="11"/>
  <c r="M38" i="11"/>
  <c r="L44" i="11"/>
  <c r="L37" i="11"/>
  <c r="L36" i="11"/>
  <c r="L35" i="11"/>
  <c r="M36" i="11"/>
  <c r="L39" i="11"/>
  <c r="M35" i="11"/>
  <c r="L38" i="11"/>
  <c r="M39" i="11"/>
  <c r="J41" i="11"/>
  <c r="L41" i="11"/>
  <c r="L42" i="11"/>
  <c r="J42" i="11"/>
  <c r="J26" i="11"/>
  <c r="J29" i="11"/>
  <c r="J30" i="11"/>
  <c r="J32" i="11"/>
  <c r="J33" i="11"/>
  <c r="J28" i="11"/>
  <c r="J31" i="11"/>
  <c r="L26" i="11"/>
  <c r="L27" i="11"/>
  <c r="L28" i="11"/>
  <c r="L29" i="11"/>
  <c r="L30" i="11"/>
  <c r="L31" i="11"/>
  <c r="L32" i="11"/>
  <c r="L33" i="11"/>
  <c r="J27" i="11"/>
  <c r="J23" i="11"/>
  <c r="L23" i="11"/>
  <c r="A21" i="11"/>
  <c r="A22" i="11"/>
  <c r="A20" i="11" l="1"/>
  <c r="G25" i="11" l="1"/>
  <c r="M25" i="11" l="1"/>
  <c r="L25" i="11"/>
  <c r="J25" i="11"/>
  <c r="M12" i="11" l="1"/>
  <c r="M13" i="11" l="1"/>
  <c r="M14" i="11"/>
  <c r="M15" i="11"/>
  <c r="M16" i="11"/>
  <c r="M17" i="11"/>
  <c r="M18" i="11"/>
  <c r="M19" i="11"/>
  <c r="N10" i="11" l="1"/>
  <c r="G24" i="11" l="1"/>
  <c r="M24" i="11" l="1"/>
  <c r="L24" i="11"/>
  <c r="J24" i="11"/>
  <c r="G14" i="11"/>
  <c r="G15" i="11"/>
  <c r="G16" i="11"/>
  <c r="G17" i="11"/>
  <c r="G18" i="11"/>
  <c r="G19" i="11"/>
  <c r="N21" i="11" l="1"/>
  <c r="N45" i="11" s="1"/>
  <c r="M45" i="11"/>
  <c r="J45" i="11"/>
  <c r="L45" i="11"/>
  <c r="G13" i="11"/>
  <c r="G12" i="11"/>
  <c r="A12" i="11"/>
  <c r="M46" i="11" l="1"/>
  <c r="M48" i="11" s="1"/>
  <c r="M47" i="11"/>
  <c r="N48" i="11"/>
  <c r="N46" i="11"/>
  <c r="N47" i="11"/>
  <c r="M5" i="11"/>
  <c r="A13" i="11"/>
  <c r="A14" i="11" l="1"/>
  <c r="A15" i="11" l="1"/>
  <c r="A16" i="11" l="1"/>
  <c r="A17" i="11" l="1"/>
  <c r="M6" i="11"/>
  <c r="M7" i="11" s="1"/>
  <c r="A18" i="11" l="1"/>
  <c r="A19" i="11" l="1"/>
  <c r="A23" i="11" s="1"/>
  <c r="A24" i="11" s="1"/>
  <c r="A25" i="11" s="1"/>
  <c r="A26" i="11" s="1"/>
  <c r="A27" i="11" s="1"/>
  <c r="A28" i="11" s="1"/>
  <c r="A29" i="11" s="1"/>
  <c r="A30" i="11" l="1"/>
  <c r="A31" i="11" s="1"/>
  <c r="A32" i="11" s="1"/>
  <c r="A33" i="11" s="1"/>
  <c r="A35" i="11" s="1"/>
  <c r="A36" i="11" s="1"/>
  <c r="A37" i="11" s="1"/>
  <c r="A38" i="11" s="1"/>
  <c r="A39" i="11" s="1"/>
  <c r="A41" i="11" s="1"/>
  <c r="A42" i="11" s="1"/>
  <c r="A44" i="11" s="1"/>
</calcChain>
</file>

<file path=xl/sharedStrings.xml><?xml version="1.0" encoding="utf-8"?>
<sst xmlns="http://schemas.openxmlformats.org/spreadsheetml/2006/main" count="137" uniqueCount="73">
  <si>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</si>
  <si>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</si>
  <si>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</si>
  <si>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</si>
  <si>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</si>
  <si>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</si>
  <si>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</si>
  <si>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</si>
  <si>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</si>
  <si>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</si>
  <si>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</si>
  <si>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</si>
  <si>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</si>
  <si>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</si>
  <si>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</si>
  <si>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</si>
  <si>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</si>
  <si>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</si>
  <si>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</si>
  <si>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</si>
  <si>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</si>
  <si>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</si>
  <si>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</si>
  <si>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</si>
  <si>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</si>
  <si>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</si>
  <si>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</si>
  <si>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</si>
  <si>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</si>
  <si>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</si>
  <si>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</si>
  <si>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</si>
  <si>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</si>
  <si>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</si>
  <si>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</si>
  <si>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</si>
  <si>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SF</t>
  </si>
  <si>
    <t>LS</t>
  </si>
  <si>
    <t>DIV-01</t>
  </si>
  <si>
    <t>DIV-03</t>
  </si>
  <si>
    <t>CONCRETE</t>
  </si>
  <si>
    <t>CY</t>
  </si>
  <si>
    <t>TOTAL MATERIAL COST</t>
  </si>
  <si>
    <t>TOTAL LABOR COST</t>
  </si>
  <si>
    <t>Total Mat. Cost =</t>
  </si>
  <si>
    <t>Total Lab. Cost =</t>
  </si>
  <si>
    <t>EARTHWORK</t>
  </si>
  <si>
    <t>Grade Beam Footing</t>
  </si>
  <si>
    <t>1'-3"wide x2'-2" deep concrete grade beam footing</t>
  </si>
  <si>
    <t>1'-0"wide x2'-0" deep concrete grade beam footing</t>
  </si>
  <si>
    <t>Pad Footing</t>
  </si>
  <si>
    <t>4'-6" wide x4'-6" length x1'-6" deep concrete pad footing</t>
  </si>
  <si>
    <t>7'-0" wide x 7'-0" length x 1'-6" deep concrete pad footing</t>
  </si>
  <si>
    <t>7'-6" wide x 7'-6" length x 1'-6" deep concrete pad footing</t>
  </si>
  <si>
    <t>8'-6" wide x 8'-6" length x 1'-6" deep concrete pad footing</t>
  </si>
  <si>
    <t>5'-8" wide x 8'-9" length x 1'-6" deep concrete pad footing</t>
  </si>
  <si>
    <t>8'-6" wide x 10'-6" length x 1'-6" deep concrete pad footing</t>
  </si>
  <si>
    <t>10'-0" wide x 10'-0" length x 2'-0" deep concrete pad footing</t>
  </si>
  <si>
    <t>12'-0" wide x 12'-0" length x 2'-0" deep concrete pad footing</t>
  </si>
  <si>
    <t>Site Footing</t>
  </si>
  <si>
    <t>8'-10" wide x 7'-6" length x 1'-0" deep transformer pad footing</t>
  </si>
  <si>
    <t>2'-0" Dia. x 6'-0" deep pole pad footing</t>
  </si>
  <si>
    <t>4'-0" wide x 22'-0" length x 1'-0" deep  generator pad footing</t>
  </si>
  <si>
    <t>9'-0" wide x 4'-0" length x 1'-0" deep main switch board pad footing</t>
  </si>
  <si>
    <t>0'-10" Dia. x 2'-0" deep bollard pad footing</t>
  </si>
  <si>
    <t>Concrete Slab</t>
  </si>
  <si>
    <t>5" Slab on grade w/ # 4 @ 18" OC,EW</t>
  </si>
  <si>
    <t>8" Slab on grade W/ # 6 @16" OC,EW CEN in slab (optional layer of 4x4 W1.1</t>
  </si>
  <si>
    <t>Excavation</t>
  </si>
  <si>
    <t>S-201</t>
  </si>
  <si>
    <t>C-3.1</t>
  </si>
  <si>
    <t>NEW CUYAMA FIRE STATION 27</t>
  </si>
  <si>
    <t>41 NEWSOME STREET,  NEW CUYAMA,CA 93254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</si>
</sst>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  <numFmt numFmtId="169" formatCode="_(* #,##0.00_);_(* \(#,##0.00\);_(* &quot;-&quot;_);_(@_)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0" fillId="0" borderId="0" xfId="0"/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0" fontId="25" fillId="25" borderId="7" xfId="38" applyFont="1" applyFill="1" applyBorder="1" applyAlignment="1">
      <alignment horizontal="justify" vertical="top"/>
    </xf>
    <xf numFmtId="0" fontId="25" fillId="0" borderId="7" xfId="38" applyFont="1" applyFill="1" applyBorder="1" applyAlignment="1">
      <alignment horizontal="justify" vertical="top" wrapText="1"/>
    </xf>
    <xf numFmtId="41" fontId="25" fillId="0" borderId="7" xfId="38" applyNumberFormat="1" applyFont="1" applyFill="1" applyBorder="1" applyAlignment="1">
      <alignment horizontal="right" vertical="top"/>
    </xf>
    <xf numFmtId="41" fontId="25" fillId="0" borderId="0" xfId="38" applyNumberFormat="1" applyFont="1" applyFill="1" applyBorder="1" applyAlignment="1">
      <alignment horizontal="right" vertical="top"/>
    </xf>
    <xf numFmtId="0" fontId="26" fillId="24" borderId="7" xfId="38" applyFont="1" applyFill="1" applyBorder="1" applyAlignment="1">
      <alignment horizontal="justify" vertical="top" wrapText="1"/>
    </xf>
    <xf numFmtId="169" fontId="25" fillId="0" borderId="7" xfId="38" applyNumberFormat="1" applyFont="1" applyFill="1" applyBorder="1" applyAlignment="1">
      <alignment horizontal="right" vertical="top"/>
    </xf>
    <xf numFmtId="1" fontId="25" fillId="0" borderId="26" xfId="38" applyNumberFormat="1" applyFont="1" applyFill="1" applyBorder="1" applyAlignment="1">
      <alignment horizontal="center" vertical="top"/>
    </xf>
    <xf numFmtId="168" fontId="35" fillId="0" borderId="0" xfId="0" applyNumberFormat="1" applyFont="1" applyBorder="1" applyAlignment="1"/>
    <xf numFmtId="2" fontId="25" fillId="0" borderId="0" xfId="0" applyNumberFormat="1" applyFont="1" applyBorder="1" applyAlignment="1">
      <alignment horizontal="center" vertical="top" wrapText="1"/>
    </xf>
    <xf numFmtId="0" fontId="29" fillId="0" borderId="24" xfId="41" applyFont="1" applyFill="1" applyBorder="1" applyAlignment="1">
      <alignment horizontal="left" vertical="center"/>
    </xf>
    <xf numFmtId="0" fontId="29" fillId="0" borderId="25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2" xfId="41" applyFont="1" applyFill="1" applyBorder="1" applyAlignment="1">
      <alignment horizontal="left" vertical="center"/>
    </xf>
    <xf numFmtId="0" fontId="29" fillId="0" borderId="23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zoomScale="85" zoomScaleNormal="85" zoomScaleSheetLayoutView="40" workbookViewId="0">
      <pane ySplit="1" topLeftCell="A2" activePane="bottomLeft" state="frozen"/>
      <selection pane="bottomLeft" activeCell="A2" sqref="A2:N2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34</v>
      </c>
      <c r="J1" s="21" t="s">
        <v>43</v>
      </c>
      <c r="K1" s="21" t="s">
        <v>35</v>
      </c>
      <c r="L1" s="21" t="s">
        <v>42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98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04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94" t="s">
        <v>71</v>
      </c>
      <c r="E5" s="3"/>
      <c r="F5" s="29"/>
      <c r="G5" s="29"/>
      <c r="H5" s="23"/>
      <c r="L5" s="35" t="s">
        <v>17</v>
      </c>
      <c r="M5" s="36">
        <f>M45</f>
        <v>0</v>
      </c>
      <c r="N5" s="32"/>
    </row>
    <row r="6" spans="1:22" ht="20.25" x14ac:dyDescent="0.3">
      <c r="B6" s="24"/>
      <c r="C6" s="65" t="s">
        <v>22</v>
      </c>
      <c r="D6" s="94" t="s">
        <v>72</v>
      </c>
      <c r="E6" s="3"/>
      <c r="F6" s="95"/>
      <c r="G6" s="29"/>
      <c r="H6" s="23"/>
      <c r="L6" s="35" t="s">
        <v>18</v>
      </c>
      <c r="M6" s="36">
        <f>SUM(N46:N47)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M5+M6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34</v>
      </c>
      <c r="J9" s="21" t="s">
        <v>43</v>
      </c>
      <c r="K9" s="21" t="s">
        <v>35</v>
      </c>
      <c r="L9" s="21" t="s">
        <v>42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38</v>
      </c>
      <c r="D10" s="8" t="s">
        <v>11</v>
      </c>
      <c r="E10" s="62"/>
      <c r="F10" s="37"/>
      <c r="G10" s="37"/>
      <c r="H10" s="37"/>
      <c r="I10" s="37"/>
      <c r="J10" s="85"/>
      <c r="K10" s="37"/>
      <c r="L10" s="85"/>
      <c r="M10" s="37"/>
      <c r="N10" s="38">
        <f>SUM(M11:M20)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9" si="0">E12*(1+F12)</f>
        <v>1</v>
      </c>
      <c r="H12" s="41" t="s">
        <v>37</v>
      </c>
      <c r="I12" s="45" t="s">
        <v>33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37</v>
      </c>
      <c r="I13" s="77" t="s">
        <v>33</v>
      </c>
      <c r="J13" s="77"/>
      <c r="K13" s="42"/>
      <c r="L13" s="74"/>
      <c r="M13" s="75" t="str">
        <f t="shared" ref="M13:M19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37</v>
      </c>
      <c r="I14" s="77" t="s">
        <v>33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28</v>
      </c>
      <c r="E15" s="61">
        <v>1</v>
      </c>
      <c r="F15" s="39">
        <v>0</v>
      </c>
      <c r="G15" s="40">
        <f t="shared" si="0"/>
        <v>1</v>
      </c>
      <c r="H15" s="41" t="s">
        <v>37</v>
      </c>
      <c r="I15" s="45" t="s">
        <v>33</v>
      </c>
      <c r="J15" s="77"/>
      <c r="K15" s="42"/>
      <c r="L15" s="74"/>
      <c r="M15" s="75" t="str">
        <f t="shared" si="1"/>
        <v>-</v>
      </c>
      <c r="N15" s="44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29</v>
      </c>
      <c r="E16" s="61">
        <v>1</v>
      </c>
      <c r="F16" s="39">
        <v>0</v>
      </c>
      <c r="G16" s="40">
        <f t="shared" si="0"/>
        <v>1</v>
      </c>
      <c r="H16" s="41" t="s">
        <v>37</v>
      </c>
      <c r="I16" s="45" t="s">
        <v>33</v>
      </c>
      <c r="J16" s="77"/>
      <c r="K16" s="42"/>
      <c r="L16" s="74"/>
      <c r="M16" s="75" t="str">
        <f t="shared" si="1"/>
        <v>-</v>
      </c>
      <c r="N16" s="44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30</v>
      </c>
      <c r="E17" s="61">
        <v>1</v>
      </c>
      <c r="F17" s="39">
        <v>0</v>
      </c>
      <c r="G17" s="40">
        <f t="shared" si="0"/>
        <v>1</v>
      </c>
      <c r="H17" s="41" t="s">
        <v>37</v>
      </c>
      <c r="I17" s="45" t="s">
        <v>33</v>
      </c>
      <c r="J17" s="77"/>
      <c r="K17" s="42"/>
      <c r="L17" s="74"/>
      <c r="M17" s="75" t="str">
        <f t="shared" si="1"/>
        <v>-</v>
      </c>
      <c r="N17" s="44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31</v>
      </c>
      <c r="E18" s="61">
        <v>1</v>
      </c>
      <c r="F18" s="39">
        <v>0</v>
      </c>
      <c r="G18" s="40">
        <f t="shared" si="0"/>
        <v>1</v>
      </c>
      <c r="H18" s="41" t="s">
        <v>37</v>
      </c>
      <c r="I18" s="45" t="s">
        <v>33</v>
      </c>
      <c r="J18" s="77"/>
      <c r="K18" s="42"/>
      <c r="L18" s="74"/>
      <c r="M18" s="75" t="str">
        <f t="shared" si="1"/>
        <v>-</v>
      </c>
      <c r="N18" s="44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32</v>
      </c>
      <c r="E19" s="61">
        <v>1</v>
      </c>
      <c r="F19" s="39">
        <v>0</v>
      </c>
      <c r="G19" s="40">
        <f t="shared" si="0"/>
        <v>1</v>
      </c>
      <c r="H19" s="41" t="s">
        <v>37</v>
      </c>
      <c r="I19" s="45" t="s">
        <v>33</v>
      </c>
      <c r="J19" s="77"/>
      <c r="K19" s="42"/>
      <c r="L19" s="74"/>
      <c r="M19" s="75" t="str">
        <f t="shared" si="1"/>
        <v>-</v>
      </c>
      <c r="N19" s="44"/>
      <c r="O19" s="11"/>
    </row>
    <row r="20" spans="1:15" s="84" customFormat="1" x14ac:dyDescent="0.2">
      <c r="A20" s="70" t="str">
        <f>IF(H20&lt;&gt;"",1+MAX($A$10:A19),"")</f>
        <v/>
      </c>
      <c r="B20" s="70"/>
      <c r="C20" s="68"/>
      <c r="D20" s="69"/>
      <c r="E20" s="78"/>
      <c r="F20" s="71"/>
      <c r="G20" s="72"/>
      <c r="H20" s="73"/>
      <c r="I20" s="77"/>
      <c r="J20" s="77"/>
      <c r="K20" s="74"/>
      <c r="L20" s="74"/>
      <c r="M20" s="75"/>
      <c r="N20" s="76"/>
      <c r="O20" s="83"/>
    </row>
    <row r="21" spans="1:15" s="84" customFormat="1" x14ac:dyDescent="0.2">
      <c r="A21" s="25" t="str">
        <f>IF(H21&lt;&gt;"",1+MAX($A$10:A20),"")</f>
        <v/>
      </c>
      <c r="B21" s="25"/>
      <c r="C21" s="81" t="s">
        <v>39</v>
      </c>
      <c r="D21" s="82" t="s">
        <v>40</v>
      </c>
      <c r="E21" s="79"/>
      <c r="F21" s="85"/>
      <c r="G21" s="85"/>
      <c r="H21" s="85"/>
      <c r="I21" s="85"/>
      <c r="J21" s="85"/>
      <c r="K21" s="85"/>
      <c r="L21" s="85"/>
      <c r="M21" s="85"/>
      <c r="N21" s="86">
        <f>SUM(M22:M42)</f>
        <v>0</v>
      </c>
      <c r="O21" s="83" t="s">
        <v>10</v>
      </c>
    </row>
    <row r="22" spans="1:15" s="84" customFormat="1" x14ac:dyDescent="0.2">
      <c r="A22" s="70" t="str">
        <f>IF(H22&lt;&gt;"",1+MAX($A$10:A21),"")</f>
        <v/>
      </c>
      <c r="B22" s="70"/>
      <c r="C22" s="68"/>
      <c r="D22" s="91" t="s">
        <v>47</v>
      </c>
      <c r="E22" s="80"/>
      <c r="F22" s="71"/>
      <c r="G22" s="72"/>
      <c r="H22" s="80"/>
      <c r="I22" s="77"/>
      <c r="J22" s="77"/>
      <c r="K22" s="74"/>
      <c r="L22" s="74"/>
      <c r="M22" s="75"/>
      <c r="N22" s="76"/>
      <c r="O22" s="83"/>
    </row>
    <row r="23" spans="1:15" s="84" customFormat="1" x14ac:dyDescent="0.2">
      <c r="A23" s="70">
        <f>IF(H23&lt;&gt;"",1+MAX($A$10:A22),"")</f>
        <v>9</v>
      </c>
      <c r="B23" s="93" t="s">
        <v>69</v>
      </c>
      <c r="C23" s="68"/>
      <c r="D23" s="87" t="s">
        <v>48</v>
      </c>
      <c r="E23" s="89">
        <v>29</v>
      </c>
      <c r="F23" s="71">
        <v>0.05</v>
      </c>
      <c r="G23" s="72">
        <f>CEILING(E23*(1+F23),1)</f>
        <v>31</v>
      </c>
      <c r="H23" s="73" t="s">
        <v>41</v>
      </c>
      <c r="I23" s="77"/>
      <c r="J23" s="77">
        <f>I23*G23</f>
        <v>0</v>
      </c>
      <c r="K23" s="74"/>
      <c r="L23" s="74">
        <f>K23*G23</f>
        <v>0</v>
      </c>
      <c r="M23" s="75">
        <f>(I23+K23)*G23</f>
        <v>0</v>
      </c>
      <c r="N23" s="76"/>
      <c r="O23" s="83"/>
    </row>
    <row r="24" spans="1:15" s="84" customFormat="1" ht="15.75" customHeight="1" x14ac:dyDescent="0.2">
      <c r="A24" s="70">
        <f>IF(H24&lt;&gt;"",1+MAX($A$10:A23),"")</f>
        <v>10</v>
      </c>
      <c r="B24" s="93" t="s">
        <v>69</v>
      </c>
      <c r="C24" s="68"/>
      <c r="D24" s="87" t="s">
        <v>49</v>
      </c>
      <c r="E24" s="89">
        <v>11</v>
      </c>
      <c r="F24" s="71">
        <v>0.05</v>
      </c>
      <c r="G24" s="72">
        <f>CEILING(E24*(1+F24),1)</f>
        <v>12</v>
      </c>
      <c r="H24" s="73" t="s">
        <v>41</v>
      </c>
      <c r="I24" s="77"/>
      <c r="J24" s="77">
        <f>I24*G24</f>
        <v>0</v>
      </c>
      <c r="K24" s="74"/>
      <c r="L24" s="74">
        <f>K24*G24</f>
        <v>0</v>
      </c>
      <c r="M24" s="75">
        <f>(I24+K24)*G24</f>
        <v>0</v>
      </c>
      <c r="N24" s="76"/>
      <c r="O24" s="83"/>
    </row>
    <row r="25" spans="1:15" s="84" customFormat="1" ht="15.75" customHeight="1" x14ac:dyDescent="0.2">
      <c r="A25" s="70">
        <f>IF(H25&lt;&gt;"",1+MAX($A$10:A24),"")</f>
        <v>11</v>
      </c>
      <c r="B25" s="93"/>
      <c r="C25" s="68"/>
      <c r="D25" s="91" t="s">
        <v>50</v>
      </c>
      <c r="E25" s="89"/>
      <c r="F25" s="71">
        <v>0.05</v>
      </c>
      <c r="G25" s="72">
        <f>CEILING(E25*(1+F25),1)</f>
        <v>0</v>
      </c>
      <c r="H25" s="73" t="s">
        <v>41</v>
      </c>
      <c r="I25" s="77"/>
      <c r="J25" s="77">
        <f>I25*G25</f>
        <v>0</v>
      </c>
      <c r="K25" s="74"/>
      <c r="L25" s="74">
        <f>K25*G25</f>
        <v>0</v>
      </c>
      <c r="M25" s="75">
        <f>(I25+K25)*G25</f>
        <v>0</v>
      </c>
      <c r="N25" s="76"/>
      <c r="O25" s="83"/>
    </row>
    <row r="26" spans="1:15" s="84" customFormat="1" ht="15.75" customHeight="1" x14ac:dyDescent="0.2">
      <c r="A26" s="70">
        <f>IF(H26&lt;&gt;"",1+MAX($A$10:A25),"")</f>
        <v>12</v>
      </c>
      <c r="B26" s="93" t="s">
        <v>69</v>
      </c>
      <c r="C26" s="68"/>
      <c r="D26" s="87" t="s">
        <v>51</v>
      </c>
      <c r="E26" s="89">
        <v>7.875</v>
      </c>
      <c r="F26" s="71">
        <v>0.05</v>
      </c>
      <c r="G26" s="72">
        <f t="shared" ref="G26:G33" si="2">CEILING(E26*(1+F26),1)</f>
        <v>9</v>
      </c>
      <c r="H26" s="73" t="s">
        <v>41</v>
      </c>
      <c r="I26" s="77"/>
      <c r="J26" s="77">
        <f t="shared" ref="J26:J33" si="3">I26*G26</f>
        <v>0</v>
      </c>
      <c r="K26" s="74"/>
      <c r="L26" s="74">
        <f t="shared" ref="L26:L33" si="4">K26*G26</f>
        <v>0</v>
      </c>
      <c r="M26" s="75">
        <f t="shared" ref="M26:M33" si="5">(I26+K26)*G26</f>
        <v>0</v>
      </c>
      <c r="N26" s="76"/>
      <c r="O26" s="83"/>
    </row>
    <row r="27" spans="1:15" s="84" customFormat="1" x14ac:dyDescent="0.2">
      <c r="A27" s="70">
        <f>IF(H27&lt;&gt;"",1+MAX($A$10:A26),"")</f>
        <v>13</v>
      </c>
      <c r="B27" s="93" t="s">
        <v>69</v>
      </c>
      <c r="C27" s="68"/>
      <c r="D27" s="87" t="s">
        <v>52</v>
      </c>
      <c r="E27" s="89">
        <v>24.5</v>
      </c>
      <c r="F27" s="71">
        <v>0.05</v>
      </c>
      <c r="G27" s="72">
        <f t="shared" si="2"/>
        <v>26</v>
      </c>
      <c r="H27" s="73" t="s">
        <v>41</v>
      </c>
      <c r="I27" s="77"/>
      <c r="J27" s="77">
        <f t="shared" si="3"/>
        <v>0</v>
      </c>
      <c r="K27" s="74"/>
      <c r="L27" s="74">
        <f t="shared" si="4"/>
        <v>0</v>
      </c>
      <c r="M27" s="75">
        <f t="shared" si="5"/>
        <v>0</v>
      </c>
      <c r="N27" s="76"/>
      <c r="O27" s="83"/>
    </row>
    <row r="28" spans="1:15" s="84" customFormat="1" x14ac:dyDescent="0.2">
      <c r="A28" s="70">
        <f>IF(H28&lt;&gt;"",1+MAX($A$10:A27),"")</f>
        <v>14</v>
      </c>
      <c r="B28" s="93" t="s">
        <v>69</v>
      </c>
      <c r="C28" s="68"/>
      <c r="D28" s="87" t="s">
        <v>53</v>
      </c>
      <c r="E28" s="89">
        <v>3.125</v>
      </c>
      <c r="F28" s="71">
        <v>0.05</v>
      </c>
      <c r="G28" s="72">
        <f t="shared" si="2"/>
        <v>4</v>
      </c>
      <c r="H28" s="73" t="s">
        <v>41</v>
      </c>
      <c r="I28" s="77"/>
      <c r="J28" s="77">
        <f t="shared" si="3"/>
        <v>0</v>
      </c>
      <c r="K28" s="74"/>
      <c r="L28" s="74">
        <f t="shared" si="4"/>
        <v>0</v>
      </c>
      <c r="M28" s="75">
        <f t="shared" si="5"/>
        <v>0</v>
      </c>
      <c r="N28" s="76"/>
      <c r="O28" s="83"/>
    </row>
    <row r="29" spans="1:15" s="84" customFormat="1" ht="15.75" customHeight="1" x14ac:dyDescent="0.2">
      <c r="A29" s="70">
        <f>IF(H29&lt;&gt;"",1+MAX($A$10:A28),"")</f>
        <v>15</v>
      </c>
      <c r="B29" s="93" t="s">
        <v>69</v>
      </c>
      <c r="C29" s="68"/>
      <c r="D29" s="87" t="s">
        <v>54</v>
      </c>
      <c r="E29" s="89">
        <v>20</v>
      </c>
      <c r="F29" s="71">
        <v>0.05</v>
      </c>
      <c r="G29" s="72">
        <f t="shared" si="2"/>
        <v>21</v>
      </c>
      <c r="H29" s="73" t="s">
        <v>41</v>
      </c>
      <c r="I29" s="77"/>
      <c r="J29" s="77">
        <f t="shared" si="3"/>
        <v>0</v>
      </c>
      <c r="K29" s="74"/>
      <c r="L29" s="74">
        <f t="shared" si="4"/>
        <v>0</v>
      </c>
      <c r="M29" s="75">
        <f t="shared" si="5"/>
        <v>0</v>
      </c>
      <c r="N29" s="76"/>
      <c r="O29" s="83"/>
    </row>
    <row r="30" spans="1:15" s="84" customFormat="1" ht="15.75" customHeight="1" x14ac:dyDescent="0.2">
      <c r="A30" s="70">
        <f>IF(H30&lt;&gt;"",1+MAX($A$10:A29),"")</f>
        <v>16</v>
      </c>
      <c r="B30" s="93" t="s">
        <v>69</v>
      </c>
      <c r="C30" s="68"/>
      <c r="D30" s="87" t="s">
        <v>55</v>
      </c>
      <c r="E30" s="89">
        <v>2.75</v>
      </c>
      <c r="F30" s="71">
        <v>0.05</v>
      </c>
      <c r="G30" s="72">
        <f t="shared" si="2"/>
        <v>3</v>
      </c>
      <c r="H30" s="73" t="s">
        <v>41</v>
      </c>
      <c r="I30" s="77"/>
      <c r="J30" s="77">
        <f t="shared" si="3"/>
        <v>0</v>
      </c>
      <c r="K30" s="74"/>
      <c r="L30" s="74">
        <f t="shared" si="4"/>
        <v>0</v>
      </c>
      <c r="M30" s="75">
        <f t="shared" si="5"/>
        <v>0</v>
      </c>
      <c r="N30" s="76"/>
      <c r="O30" s="83"/>
    </row>
    <row r="31" spans="1:15" s="84" customFormat="1" ht="15.75" customHeight="1" x14ac:dyDescent="0.2">
      <c r="A31" s="70">
        <f>IF(H31&lt;&gt;"",1+MAX($A$10:A30),"")</f>
        <v>17</v>
      </c>
      <c r="B31" s="93" t="s">
        <v>69</v>
      </c>
      <c r="C31" s="68"/>
      <c r="D31" s="87" t="s">
        <v>56</v>
      </c>
      <c r="E31" s="89">
        <v>4.95</v>
      </c>
      <c r="F31" s="71">
        <v>0.05</v>
      </c>
      <c r="G31" s="72">
        <f t="shared" si="2"/>
        <v>6</v>
      </c>
      <c r="H31" s="73" t="s">
        <v>41</v>
      </c>
      <c r="I31" s="77"/>
      <c r="J31" s="77">
        <f t="shared" si="3"/>
        <v>0</v>
      </c>
      <c r="K31" s="74"/>
      <c r="L31" s="74">
        <f t="shared" si="4"/>
        <v>0</v>
      </c>
      <c r="M31" s="75">
        <f t="shared" si="5"/>
        <v>0</v>
      </c>
      <c r="N31" s="76"/>
      <c r="O31" s="83"/>
    </row>
    <row r="32" spans="1:15" s="84" customFormat="1" ht="15.75" customHeight="1" x14ac:dyDescent="0.2">
      <c r="A32" s="70">
        <f>IF(H32&lt;&gt;"",1+MAX($A$10:A31),"")</f>
        <v>18</v>
      </c>
      <c r="B32" s="93" t="s">
        <v>69</v>
      </c>
      <c r="C32" s="68"/>
      <c r="D32" s="87" t="s">
        <v>57</v>
      </c>
      <c r="E32" s="89">
        <v>7.4</v>
      </c>
      <c r="F32" s="71">
        <v>0.05</v>
      </c>
      <c r="G32" s="72">
        <f t="shared" si="2"/>
        <v>8</v>
      </c>
      <c r="H32" s="73" t="s">
        <v>41</v>
      </c>
      <c r="I32" s="77"/>
      <c r="J32" s="77">
        <f t="shared" si="3"/>
        <v>0</v>
      </c>
      <c r="K32" s="74"/>
      <c r="L32" s="74">
        <f t="shared" si="4"/>
        <v>0</v>
      </c>
      <c r="M32" s="75">
        <f t="shared" si="5"/>
        <v>0</v>
      </c>
      <c r="N32" s="76"/>
      <c r="O32" s="83"/>
    </row>
    <row r="33" spans="1:15" s="84" customFormat="1" ht="15.75" customHeight="1" x14ac:dyDescent="0.2">
      <c r="A33" s="70">
        <f>IF(H33&lt;&gt;"",1+MAX($A$10:A32),"")</f>
        <v>19</v>
      </c>
      <c r="B33" s="93" t="s">
        <v>69</v>
      </c>
      <c r="C33" s="68"/>
      <c r="D33" s="87" t="s">
        <v>58</v>
      </c>
      <c r="E33" s="89">
        <v>32</v>
      </c>
      <c r="F33" s="71">
        <v>0.05</v>
      </c>
      <c r="G33" s="72">
        <f t="shared" si="2"/>
        <v>34</v>
      </c>
      <c r="H33" s="73" t="s">
        <v>41</v>
      </c>
      <c r="I33" s="77"/>
      <c r="J33" s="77">
        <f t="shared" si="3"/>
        <v>0</v>
      </c>
      <c r="K33" s="74"/>
      <c r="L33" s="74">
        <f t="shared" si="4"/>
        <v>0</v>
      </c>
      <c r="M33" s="75">
        <f t="shared" si="5"/>
        <v>0</v>
      </c>
      <c r="N33" s="76"/>
      <c r="O33" s="83"/>
    </row>
    <row r="34" spans="1:15" s="84" customFormat="1" ht="15.75" customHeight="1" x14ac:dyDescent="0.2">
      <c r="A34" s="70" t="str">
        <f>IF(H34&lt;&gt;"",1+MAX($A$10:A33),"")</f>
        <v/>
      </c>
      <c r="B34" s="70"/>
      <c r="C34" s="68"/>
      <c r="D34" s="91" t="s">
        <v>59</v>
      </c>
      <c r="E34" s="89"/>
      <c r="F34" s="71"/>
      <c r="G34" s="72"/>
      <c r="H34" s="73"/>
      <c r="I34" s="77"/>
      <c r="J34" s="77"/>
      <c r="K34" s="74"/>
      <c r="L34" s="74"/>
      <c r="M34" s="75"/>
      <c r="N34" s="76"/>
      <c r="O34" s="83"/>
    </row>
    <row r="35" spans="1:15" s="84" customFormat="1" ht="15.75" customHeight="1" x14ac:dyDescent="0.2">
      <c r="A35" s="70">
        <f>IF(H35&lt;&gt;"",1+MAX($A$10:A34),"")</f>
        <v>20</v>
      </c>
      <c r="B35" s="93" t="s">
        <v>70</v>
      </c>
      <c r="C35" s="68"/>
      <c r="D35" s="87" t="s">
        <v>60</v>
      </c>
      <c r="E35" s="89">
        <v>2.4500000000000002</v>
      </c>
      <c r="F35" s="71">
        <v>0.05</v>
      </c>
      <c r="G35" s="72">
        <f t="shared" ref="G35:G39" si="6">CEILING(E35*(1+F35),1)</f>
        <v>3</v>
      </c>
      <c r="H35" s="73" t="s">
        <v>41</v>
      </c>
      <c r="I35" s="77"/>
      <c r="J35" s="77">
        <f t="shared" ref="J35:J39" si="7">I35*G35</f>
        <v>0</v>
      </c>
      <c r="K35" s="74"/>
      <c r="L35" s="74">
        <f t="shared" ref="L35:L39" si="8">K35*G35</f>
        <v>0</v>
      </c>
      <c r="M35" s="75">
        <f t="shared" ref="M35:M39" si="9">(I35+K35)*G35</f>
        <v>0</v>
      </c>
      <c r="N35" s="76"/>
      <c r="O35" s="83"/>
    </row>
    <row r="36" spans="1:15" s="84" customFormat="1" ht="15.75" customHeight="1" x14ac:dyDescent="0.2">
      <c r="A36" s="70">
        <f>IF(H36&lt;&gt;"",1+MAX($A$10:A35),"")</f>
        <v>21</v>
      </c>
      <c r="B36" s="93" t="s">
        <v>70</v>
      </c>
      <c r="C36" s="68"/>
      <c r="D36" s="87" t="s">
        <v>61</v>
      </c>
      <c r="E36" s="92">
        <v>4.88</v>
      </c>
      <c r="F36" s="71">
        <v>0.05</v>
      </c>
      <c r="G36" s="72">
        <f t="shared" si="6"/>
        <v>6</v>
      </c>
      <c r="H36" s="73" t="s">
        <v>41</v>
      </c>
      <c r="I36" s="77"/>
      <c r="J36" s="77">
        <f t="shared" si="7"/>
        <v>0</v>
      </c>
      <c r="K36" s="74"/>
      <c r="L36" s="74">
        <f t="shared" si="8"/>
        <v>0</v>
      </c>
      <c r="M36" s="75">
        <f t="shared" si="9"/>
        <v>0</v>
      </c>
      <c r="N36" s="76"/>
      <c r="O36" s="83"/>
    </row>
    <row r="37" spans="1:15" s="84" customFormat="1" ht="15.75" customHeight="1" x14ac:dyDescent="0.2">
      <c r="A37" s="70">
        <f>IF(H37&lt;&gt;"",1+MAX($A$10:A36),"")</f>
        <v>22</v>
      </c>
      <c r="B37" s="93" t="s">
        <v>70</v>
      </c>
      <c r="C37" s="68"/>
      <c r="D37" s="87" t="s">
        <v>62</v>
      </c>
      <c r="E37" s="89">
        <v>3.25</v>
      </c>
      <c r="F37" s="71">
        <v>0.05</v>
      </c>
      <c r="G37" s="72">
        <f t="shared" si="6"/>
        <v>4</v>
      </c>
      <c r="H37" s="73" t="s">
        <v>41</v>
      </c>
      <c r="I37" s="77"/>
      <c r="J37" s="77">
        <f t="shared" si="7"/>
        <v>0</v>
      </c>
      <c r="K37" s="74"/>
      <c r="L37" s="74">
        <f t="shared" si="8"/>
        <v>0</v>
      </c>
      <c r="M37" s="75">
        <f t="shared" si="9"/>
        <v>0</v>
      </c>
      <c r="N37" s="76"/>
      <c r="O37" s="83"/>
    </row>
    <row r="38" spans="1:15" s="84" customFormat="1" ht="15.75" customHeight="1" x14ac:dyDescent="0.2">
      <c r="A38" s="70">
        <f>IF(H38&lt;&gt;"",1+MAX($A$10:A37),"")</f>
        <v>23</v>
      </c>
      <c r="B38" s="93" t="s">
        <v>70</v>
      </c>
      <c r="C38" s="68"/>
      <c r="D38" s="87" t="s">
        <v>63</v>
      </c>
      <c r="E38" s="92">
        <v>1.33</v>
      </c>
      <c r="F38" s="71">
        <v>0.05</v>
      </c>
      <c r="G38" s="72">
        <f t="shared" si="6"/>
        <v>2</v>
      </c>
      <c r="H38" s="73" t="s">
        <v>41</v>
      </c>
      <c r="I38" s="77"/>
      <c r="J38" s="77">
        <f t="shared" si="7"/>
        <v>0</v>
      </c>
      <c r="K38" s="74"/>
      <c r="L38" s="74">
        <f t="shared" si="8"/>
        <v>0</v>
      </c>
      <c r="M38" s="75">
        <f t="shared" si="9"/>
        <v>0</v>
      </c>
      <c r="N38" s="76"/>
      <c r="O38" s="83"/>
    </row>
    <row r="39" spans="1:15" s="84" customFormat="1" ht="15.75" customHeight="1" x14ac:dyDescent="0.2">
      <c r="A39" s="70">
        <f>IF(H39&lt;&gt;"",1+MAX($A$10:A38),"")</f>
        <v>24</v>
      </c>
      <c r="B39" s="93" t="s">
        <v>70</v>
      </c>
      <c r="C39" s="68"/>
      <c r="D39" s="87" t="s">
        <v>64</v>
      </c>
      <c r="E39" s="89">
        <v>0.77</v>
      </c>
      <c r="F39" s="71">
        <v>0.05</v>
      </c>
      <c r="G39" s="72">
        <f t="shared" si="6"/>
        <v>1</v>
      </c>
      <c r="H39" s="73" t="s">
        <v>41</v>
      </c>
      <c r="I39" s="77"/>
      <c r="J39" s="77">
        <f t="shared" si="7"/>
        <v>0</v>
      </c>
      <c r="K39" s="74"/>
      <c r="L39" s="74">
        <f t="shared" si="8"/>
        <v>0</v>
      </c>
      <c r="M39" s="75">
        <f t="shared" si="9"/>
        <v>0</v>
      </c>
      <c r="N39" s="76"/>
      <c r="O39" s="83"/>
    </row>
    <row r="40" spans="1:15" s="84" customFormat="1" ht="15.75" customHeight="1" x14ac:dyDescent="0.2">
      <c r="A40" s="70" t="str">
        <f>IF(H40&lt;&gt;"",1+MAX($A$10:A39),"")</f>
        <v/>
      </c>
      <c r="B40" s="70"/>
      <c r="C40" s="68"/>
      <c r="D40" s="91" t="s">
        <v>65</v>
      </c>
      <c r="E40" s="89"/>
      <c r="F40" s="71"/>
      <c r="G40" s="72"/>
      <c r="H40" s="73"/>
      <c r="I40" s="77"/>
      <c r="J40" s="77"/>
      <c r="K40" s="74"/>
      <c r="L40" s="74"/>
      <c r="M40" s="75"/>
      <c r="N40" s="76"/>
      <c r="O40" s="83"/>
    </row>
    <row r="41" spans="1:15" s="84" customFormat="1" ht="15.75" customHeight="1" x14ac:dyDescent="0.2">
      <c r="A41" s="70">
        <f>IF(H41&lt;&gt;"",1+MAX($A$10:A40),"")</f>
        <v>25</v>
      </c>
      <c r="B41" s="93" t="s">
        <v>69</v>
      </c>
      <c r="C41" s="68"/>
      <c r="D41" s="87" t="s">
        <v>66</v>
      </c>
      <c r="E41" s="89">
        <v>5668</v>
      </c>
      <c r="F41" s="71">
        <v>0.05</v>
      </c>
      <c r="G41" s="72">
        <f t="shared" ref="G41:G42" si="10">CEILING(E41*(1+F41),1)</f>
        <v>5952</v>
      </c>
      <c r="H41" s="73" t="s">
        <v>36</v>
      </c>
      <c r="I41" s="77"/>
      <c r="J41" s="77">
        <f t="shared" ref="J41:J42" si="11">I41*G41</f>
        <v>0</v>
      </c>
      <c r="K41" s="74"/>
      <c r="L41" s="74">
        <f t="shared" ref="L41:L42" si="12">K41*G41</f>
        <v>0</v>
      </c>
      <c r="M41" s="75">
        <f t="shared" ref="M41:M44" si="13">(I41+K41)*G41</f>
        <v>0</v>
      </c>
      <c r="N41" s="76"/>
      <c r="O41" s="83"/>
    </row>
    <row r="42" spans="1:15" s="84" customFormat="1" ht="15.75" customHeight="1" x14ac:dyDescent="0.2">
      <c r="A42" s="70">
        <f>IF(H42&lt;&gt;"",1+MAX($A$10:A41),"")</f>
        <v>26</v>
      </c>
      <c r="B42" s="93" t="s">
        <v>69</v>
      </c>
      <c r="C42" s="68"/>
      <c r="D42" s="87" t="s">
        <v>67</v>
      </c>
      <c r="E42" s="90">
        <v>3566</v>
      </c>
      <c r="F42" s="71">
        <v>0.05</v>
      </c>
      <c r="G42" s="72">
        <f t="shared" si="10"/>
        <v>3745</v>
      </c>
      <c r="H42" s="73" t="s">
        <v>36</v>
      </c>
      <c r="I42" s="77"/>
      <c r="J42" s="77">
        <f t="shared" si="11"/>
        <v>0</v>
      </c>
      <c r="K42" s="74"/>
      <c r="L42" s="74">
        <f t="shared" si="12"/>
        <v>0</v>
      </c>
      <c r="M42" s="75">
        <f t="shared" si="13"/>
        <v>0</v>
      </c>
      <c r="N42" s="76"/>
      <c r="O42" s="83"/>
    </row>
    <row r="43" spans="1:15" s="84" customFormat="1" x14ac:dyDescent="0.2">
      <c r="A43" s="25" t="str">
        <f>IF(H43&lt;&gt;"",1+MAX($A$10:A42),"")</f>
        <v/>
      </c>
      <c r="B43" s="25"/>
      <c r="C43" s="81" t="s">
        <v>39</v>
      </c>
      <c r="D43" s="82" t="s">
        <v>46</v>
      </c>
      <c r="E43" s="79"/>
      <c r="F43" s="85"/>
      <c r="G43" s="85"/>
      <c r="H43" s="85"/>
      <c r="I43" s="85"/>
      <c r="J43" s="85"/>
      <c r="K43" s="85"/>
      <c r="L43" s="85"/>
      <c r="M43" s="85"/>
      <c r="N43" s="86">
        <f>SUM(M44)</f>
        <v>0</v>
      </c>
      <c r="O43" s="83" t="s">
        <v>10</v>
      </c>
    </row>
    <row r="44" spans="1:15" s="84" customFormat="1" ht="15.75" customHeight="1" x14ac:dyDescent="0.2">
      <c r="A44" s="70">
        <f>IF(H44&lt;&gt;"",1+MAX($A$10:A43),"")</f>
        <v>27</v>
      </c>
      <c r="B44" s="93" t="s">
        <v>69</v>
      </c>
      <c r="C44" s="68"/>
      <c r="D44" s="88" t="s">
        <v>68</v>
      </c>
      <c r="E44" s="89">
        <f>(155)*1.25</f>
        <v>193.75</v>
      </c>
      <c r="F44" s="71">
        <v>0.05</v>
      </c>
      <c r="G44" s="72">
        <f t="shared" ref="G44" si="14">CEILING(E44*(1+F44),1)</f>
        <v>204</v>
      </c>
      <c r="H44" s="73" t="s">
        <v>41</v>
      </c>
      <c r="I44" s="77"/>
      <c r="J44" s="77">
        <f t="shared" ref="J44" si="15">I44*G44</f>
        <v>0</v>
      </c>
      <c r="K44" s="74"/>
      <c r="L44" s="74">
        <f t="shared" ref="L44" si="16">K44*G44</f>
        <v>0</v>
      </c>
      <c r="M44" s="75">
        <f t="shared" si="13"/>
        <v>0</v>
      </c>
      <c r="N44" s="76"/>
      <c r="O44" s="83"/>
    </row>
    <row r="45" spans="1:15" ht="16.5" thickBot="1" x14ac:dyDescent="0.25">
      <c r="A45" s="102" t="s">
        <v>5</v>
      </c>
      <c r="B45" s="103"/>
      <c r="C45" s="17"/>
      <c r="D45" s="9"/>
      <c r="E45" s="46"/>
      <c r="F45" s="46"/>
      <c r="G45" s="46"/>
      <c r="H45" s="103" t="s">
        <v>45</v>
      </c>
      <c r="I45" s="103"/>
      <c r="J45" s="49">
        <f>SUM(J10:J44)</f>
        <v>0</v>
      </c>
      <c r="K45" s="48" t="s">
        <v>44</v>
      </c>
      <c r="L45" s="49">
        <f>SUM(L10:L44)</f>
        <v>0</v>
      </c>
      <c r="M45" s="49">
        <f>SUM(M10:M44)</f>
        <v>0</v>
      </c>
      <c r="N45" s="49">
        <f>SUM(N10:N44)</f>
        <v>0</v>
      </c>
    </row>
    <row r="46" spans="1:15" ht="17.25" thickTop="1" thickBot="1" x14ac:dyDescent="0.25">
      <c r="A46" s="100" t="s">
        <v>9</v>
      </c>
      <c r="B46" s="101"/>
      <c r="C46" s="17"/>
      <c r="D46" s="9"/>
      <c r="E46" s="46"/>
      <c r="F46" s="46"/>
      <c r="G46" s="46"/>
      <c r="H46" s="47"/>
      <c r="I46" s="50">
        <v>0</v>
      </c>
      <c r="J46" s="50"/>
      <c r="K46" s="50"/>
      <c r="L46" s="50"/>
      <c r="M46" s="51">
        <f>I46*M45</f>
        <v>0</v>
      </c>
      <c r="N46" s="52">
        <f>I46*N45</f>
        <v>0</v>
      </c>
    </row>
    <row r="47" spans="1:15" ht="17.25" thickTop="1" thickBot="1" x14ac:dyDescent="0.25">
      <c r="A47" s="100" t="s">
        <v>8</v>
      </c>
      <c r="B47" s="101"/>
      <c r="C47" s="17"/>
      <c r="D47" s="9"/>
      <c r="E47" s="46"/>
      <c r="F47" s="46"/>
      <c r="G47" s="46"/>
      <c r="H47" s="47"/>
      <c r="I47" s="50">
        <v>0.25</v>
      </c>
      <c r="J47" s="50"/>
      <c r="K47" s="50"/>
      <c r="L47" s="50"/>
      <c r="M47" s="51">
        <f>I47*M45</f>
        <v>0</v>
      </c>
      <c r="N47" s="52">
        <f>I47*N45</f>
        <v>0</v>
      </c>
    </row>
    <row r="48" spans="1:15" ht="16.5" thickTop="1" x14ac:dyDescent="0.2">
      <c r="A48" s="96" t="s">
        <v>6</v>
      </c>
      <c r="B48" s="97"/>
      <c r="C48" s="18"/>
      <c r="D48" s="10"/>
      <c r="E48" s="53"/>
      <c r="F48" s="53"/>
      <c r="G48" s="53"/>
      <c r="H48" s="54"/>
      <c r="I48" s="55"/>
      <c r="J48" s="55"/>
      <c r="K48" s="55"/>
      <c r="L48" s="55"/>
      <c r="M48" s="56">
        <f>SUM(M45:M47)</f>
        <v>0</v>
      </c>
      <c r="N48" s="57">
        <f>SUM(N45:N47)</f>
        <v>0</v>
      </c>
    </row>
    <row r="49" spans="1:14" x14ac:dyDescent="0.2">
      <c r="A49" s="66"/>
      <c r="B49" s="23"/>
      <c r="C49" s="5"/>
      <c r="D49" s="4"/>
      <c r="E49" s="29"/>
      <c r="F49" s="29"/>
      <c r="G49" s="29"/>
      <c r="H49" s="23"/>
      <c r="I49" s="30"/>
      <c r="J49" s="30"/>
      <c r="K49" s="30"/>
      <c r="L49" s="30"/>
      <c r="M49" s="31"/>
      <c r="N49" s="32"/>
    </row>
    <row r="50" spans="1:14" x14ac:dyDescent="0.2">
      <c r="A50" s="66"/>
      <c r="B50" s="23"/>
      <c r="C50" s="5"/>
      <c r="D50" s="6"/>
      <c r="E50" s="28"/>
      <c r="F50" s="58"/>
      <c r="M50" s="58"/>
      <c r="N50" s="58"/>
    </row>
    <row r="51" spans="1:14" x14ac:dyDescent="0.2">
      <c r="A51" s="66"/>
      <c r="B51" s="23"/>
      <c r="C51" s="5"/>
      <c r="D51" s="6"/>
      <c r="E51" s="28"/>
      <c r="F51" s="58"/>
      <c r="M51" s="58"/>
      <c r="N51" s="58"/>
    </row>
    <row r="52" spans="1:14" x14ac:dyDescent="0.2">
      <c r="A52" s="66"/>
      <c r="B52" s="23"/>
      <c r="C52" s="5"/>
      <c r="D52" s="6"/>
      <c r="E52" s="28"/>
      <c r="F52" s="58"/>
      <c r="M52" s="58"/>
      <c r="N52" s="58"/>
    </row>
    <row r="53" spans="1:14" x14ac:dyDescent="0.2">
      <c r="A53" s="66"/>
      <c r="B53" s="23"/>
      <c r="C53" s="5"/>
      <c r="D53" s="6"/>
      <c r="E53" s="28"/>
      <c r="F53" s="58"/>
      <c r="M53" s="58"/>
      <c r="N53" s="58"/>
    </row>
    <row r="54" spans="1:14" x14ac:dyDescent="0.2">
      <c r="A54" s="66"/>
      <c r="B54" s="23"/>
      <c r="C54" s="5"/>
      <c r="D54" s="4"/>
      <c r="E54" s="28"/>
      <c r="M54" s="58"/>
      <c r="N54" s="58"/>
    </row>
    <row r="55" spans="1:14" x14ac:dyDescent="0.2">
      <c r="A55" s="66"/>
      <c r="B55" s="23"/>
      <c r="C55" s="5"/>
      <c r="D55" s="4"/>
      <c r="E55" s="28"/>
      <c r="F55" s="58"/>
      <c r="G55" s="29"/>
      <c r="H55" s="23"/>
      <c r="I55" s="58"/>
      <c r="J55" s="58"/>
      <c r="K55" s="58"/>
      <c r="L55" s="58"/>
      <c r="M55" s="58"/>
      <c r="N55" s="58"/>
    </row>
    <row r="56" spans="1:14" x14ac:dyDescent="0.2">
      <c r="A56" s="67"/>
      <c r="B56" s="27"/>
      <c r="C56" s="16"/>
      <c r="D56" s="4"/>
      <c r="E56" s="28"/>
      <c r="F56" s="58"/>
      <c r="G56" s="29"/>
      <c r="H56" s="23"/>
      <c r="I56" s="58"/>
      <c r="J56" s="58"/>
      <c r="K56" s="58"/>
      <c r="L56" s="58"/>
      <c r="M56" s="58"/>
      <c r="N56" s="58"/>
    </row>
    <row r="57" spans="1:14" x14ac:dyDescent="0.2">
      <c r="A57" s="23"/>
      <c r="B57" s="23"/>
      <c r="C57" s="5"/>
      <c r="D57" s="4"/>
      <c r="E57" s="28"/>
      <c r="F57" s="58"/>
      <c r="G57" s="29"/>
      <c r="H57" s="23"/>
      <c r="I57" s="58"/>
      <c r="J57" s="58"/>
      <c r="K57" s="58"/>
      <c r="L57" s="58"/>
      <c r="M57" s="58"/>
      <c r="N57" s="58"/>
    </row>
    <row r="58" spans="1:14" x14ac:dyDescent="0.2">
      <c r="E58" s="63"/>
      <c r="I58" s="58"/>
      <c r="J58" s="58"/>
      <c r="K58" s="58"/>
      <c r="L58" s="58"/>
      <c r="M58" s="58"/>
      <c r="N58" s="58"/>
    </row>
    <row r="59" spans="1:14" x14ac:dyDescent="0.2">
      <c r="E59" s="63"/>
      <c r="I59" s="58"/>
      <c r="J59" s="58"/>
      <c r="K59" s="58"/>
      <c r="L59" s="58"/>
      <c r="M59" s="58"/>
      <c r="N59" s="58"/>
    </row>
  </sheetData>
  <sortState ref="D220:K235">
    <sortCondition ref="D45"/>
  </sortState>
  <mergeCells count="6">
    <mergeCell ref="A48:B48"/>
    <mergeCell ref="A2:N2"/>
    <mergeCell ref="A47:B47"/>
    <mergeCell ref="A45:B45"/>
    <mergeCell ref="A46:B46"/>
    <mergeCell ref="H45:I45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